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252" windowWidth="19140" windowHeight="8352" activeTab="1"/>
  </bookViews>
  <sheets>
    <sheet name="Fillup Sheet" sheetId="4" r:id="rId1"/>
    <sheet name="US Fee" sheetId="1" r:id="rId2"/>
    <sheet name="UK Fee" sheetId="2" r:id="rId3"/>
    <sheet name="FR Fee" sheetId="3" r:id="rId4"/>
    <sheet name="TeraPeak Results" sheetId="6" r:id="rId5"/>
    <sheet name="Worksheet" sheetId="5" r:id="rId6"/>
    <sheet name="Hammer Tap Results" sheetId="7" r:id="rId7"/>
  </sheets>
  <calcPr calcId="144525"/>
</workbook>
</file>

<file path=xl/calcChain.xml><?xml version="1.0" encoding="utf-8"?>
<calcChain xmlns="http://schemas.openxmlformats.org/spreadsheetml/2006/main">
  <c r="F16" i="1" l="1"/>
  <c r="I16" i="1" s="1"/>
  <c r="J16" i="1" l="1"/>
  <c r="D45" i="6"/>
  <c r="C4" i="5"/>
  <c r="C5" i="5"/>
  <c r="C6" i="5"/>
  <c r="H97" i="4" l="1"/>
  <c r="H81" i="4"/>
  <c r="D75" i="4"/>
  <c r="E75" i="4"/>
  <c r="F75" i="4"/>
  <c r="D76" i="4"/>
  <c r="E76" i="4"/>
  <c r="D77" i="4"/>
  <c r="E77" i="4"/>
  <c r="F77" i="4"/>
  <c r="H65" i="4"/>
  <c r="F93" i="4"/>
  <c r="F91" i="4"/>
  <c r="E91" i="4"/>
  <c r="D91" i="4"/>
  <c r="H25" i="4"/>
  <c r="H24" i="4"/>
  <c r="H23" i="4"/>
  <c r="F9" i="3"/>
  <c r="I9" i="3" s="1"/>
  <c r="D9" i="3"/>
  <c r="F8" i="3"/>
  <c r="J8" i="3" s="1"/>
  <c r="F9" i="2"/>
  <c r="J9" i="2" s="1"/>
  <c r="D9" i="2"/>
  <c r="F8" i="2"/>
  <c r="I8" i="2" s="1"/>
  <c r="F76" i="4" s="1"/>
  <c r="F9" i="1"/>
  <c r="I9" i="1" s="1"/>
  <c r="D9" i="1"/>
  <c r="F8" i="1"/>
  <c r="J8" i="1" s="1"/>
  <c r="I9" i="2" l="1"/>
  <c r="I8" i="3"/>
  <c r="F92" i="4" s="1"/>
  <c r="M16" i="1"/>
  <c r="L8" i="3"/>
  <c r="K8" i="3"/>
  <c r="J9" i="3"/>
  <c r="L9" i="2"/>
  <c r="K9" i="2"/>
  <c r="J8" i="2"/>
  <c r="L8" i="1"/>
  <c r="K8" i="1"/>
  <c r="I8" i="1"/>
  <c r="F60" i="4" s="1"/>
  <c r="J9" i="1"/>
  <c r="M8" i="3" l="1"/>
  <c r="J92" i="4" s="1"/>
  <c r="M8" i="1"/>
  <c r="J60" i="4" s="1"/>
  <c r="M9" i="2"/>
  <c r="K9" i="3"/>
  <c r="L9" i="3"/>
  <c r="K8" i="2"/>
  <c r="L8" i="2"/>
  <c r="K9" i="1"/>
  <c r="L9" i="1"/>
  <c r="M9" i="3" l="1"/>
  <c r="M8" i="2"/>
  <c r="J76" i="4" s="1"/>
  <c r="M9" i="1"/>
  <c r="C72" i="7"/>
  <c r="C71" i="7"/>
  <c r="C70" i="7"/>
  <c r="C69" i="7"/>
  <c r="B92" i="6" l="1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59" i="6"/>
  <c r="B58" i="6"/>
  <c r="B57" i="6"/>
  <c r="B56" i="6"/>
  <c r="B55" i="6"/>
  <c r="B54" i="6"/>
  <c r="B53" i="6"/>
  <c r="B52" i="6"/>
  <c r="B48" i="6"/>
  <c r="B47" i="6"/>
  <c r="B46" i="6"/>
  <c r="B45" i="6"/>
  <c r="B44" i="6"/>
  <c r="B43" i="6"/>
  <c r="B42" i="6"/>
  <c r="B38" i="6"/>
  <c r="B37" i="6"/>
  <c r="B36" i="6"/>
  <c r="B35" i="6"/>
  <c r="B34" i="6"/>
  <c r="B30" i="6"/>
  <c r="B29" i="6"/>
  <c r="B28" i="6"/>
  <c r="B27" i="6"/>
  <c r="B26" i="6"/>
  <c r="B25" i="6"/>
  <c r="B24" i="6"/>
  <c r="B23" i="6"/>
  <c r="B22" i="6"/>
  <c r="B21" i="6"/>
  <c r="E8" i="6"/>
  <c r="B8" i="6"/>
  <c r="B3" i="6"/>
  <c r="C584" i="5"/>
  <c r="E87" i="6" s="1"/>
  <c r="B584" i="5"/>
  <c r="C583" i="5"/>
  <c r="D87" i="6" s="1"/>
  <c r="B583" i="5"/>
  <c r="C582" i="5"/>
  <c r="B582" i="5"/>
  <c r="C581" i="5"/>
  <c r="B581" i="5"/>
  <c r="C580" i="5"/>
  <c r="B580" i="5"/>
  <c r="C579" i="5"/>
  <c r="B579" i="5"/>
  <c r="C578" i="5"/>
  <c r="C87" i="6" s="1"/>
  <c r="B578" i="5"/>
  <c r="C577" i="5"/>
  <c r="B577" i="5"/>
  <c r="C574" i="5"/>
  <c r="E86" i="6" s="1"/>
  <c r="B574" i="5"/>
  <c r="C573" i="5"/>
  <c r="D86" i="6" s="1"/>
  <c r="B573" i="5"/>
  <c r="C572" i="5"/>
  <c r="B572" i="5"/>
  <c r="C571" i="5"/>
  <c r="B571" i="5"/>
  <c r="C570" i="5"/>
  <c r="B570" i="5"/>
  <c r="C569" i="5"/>
  <c r="B569" i="5"/>
  <c r="C568" i="5"/>
  <c r="C86" i="6" s="1"/>
  <c r="B568" i="5"/>
  <c r="C567" i="5"/>
  <c r="B567" i="5"/>
  <c r="C564" i="5"/>
  <c r="E85" i="6" s="1"/>
  <c r="B564" i="5"/>
  <c r="C563" i="5"/>
  <c r="D85" i="6" s="1"/>
  <c r="B563" i="5"/>
  <c r="C562" i="5"/>
  <c r="B562" i="5"/>
  <c r="C561" i="5"/>
  <c r="B561" i="5"/>
  <c r="C560" i="5"/>
  <c r="B560" i="5"/>
  <c r="C559" i="5"/>
  <c r="B559" i="5"/>
  <c r="C558" i="5"/>
  <c r="C85" i="6" s="1"/>
  <c r="B558" i="5"/>
  <c r="C557" i="5"/>
  <c r="B557" i="5"/>
  <c r="C554" i="5"/>
  <c r="E84" i="6" s="1"/>
  <c r="B554" i="5"/>
  <c r="C553" i="5"/>
  <c r="D84" i="6" s="1"/>
  <c r="B553" i="5"/>
  <c r="C552" i="5"/>
  <c r="B552" i="5"/>
  <c r="C551" i="5"/>
  <c r="B551" i="5"/>
  <c r="C550" i="5"/>
  <c r="B550" i="5"/>
  <c r="C549" i="5"/>
  <c r="B549" i="5"/>
  <c r="C548" i="5"/>
  <c r="C84" i="6" s="1"/>
  <c r="B548" i="5"/>
  <c r="C547" i="5"/>
  <c r="B547" i="5"/>
  <c r="C544" i="5"/>
  <c r="E83" i="6" s="1"/>
  <c r="B544" i="5"/>
  <c r="C543" i="5"/>
  <c r="D83" i="6" s="1"/>
  <c r="B543" i="5"/>
  <c r="C542" i="5"/>
  <c r="B542" i="5"/>
  <c r="C541" i="5"/>
  <c r="B541" i="5"/>
  <c r="C540" i="5"/>
  <c r="B540" i="5"/>
  <c r="C539" i="5"/>
  <c r="B539" i="5"/>
  <c r="C538" i="5"/>
  <c r="C83" i="6" s="1"/>
  <c r="B538" i="5"/>
  <c r="C537" i="5"/>
  <c r="B537" i="5"/>
  <c r="C534" i="5"/>
  <c r="E82" i="6" s="1"/>
  <c r="B534" i="5"/>
  <c r="C533" i="5"/>
  <c r="D82" i="6" s="1"/>
  <c r="B533" i="5"/>
  <c r="C532" i="5"/>
  <c r="B532" i="5"/>
  <c r="C531" i="5"/>
  <c r="B531" i="5"/>
  <c r="C530" i="5"/>
  <c r="B530" i="5"/>
  <c r="C529" i="5"/>
  <c r="B529" i="5"/>
  <c r="C528" i="5"/>
  <c r="C82" i="6" s="1"/>
  <c r="B528" i="5"/>
  <c r="C527" i="5"/>
  <c r="B527" i="5"/>
  <c r="C524" i="5"/>
  <c r="E81" i="6" s="1"/>
  <c r="B524" i="5"/>
  <c r="C523" i="5"/>
  <c r="D81" i="6" s="1"/>
  <c r="B523" i="5"/>
  <c r="C522" i="5"/>
  <c r="B522" i="5"/>
  <c r="C521" i="5"/>
  <c r="B521" i="5"/>
  <c r="C520" i="5"/>
  <c r="B520" i="5"/>
  <c r="C519" i="5"/>
  <c r="B519" i="5"/>
  <c r="C518" i="5"/>
  <c r="C81" i="6" s="1"/>
  <c r="B518" i="5"/>
  <c r="C517" i="5"/>
  <c r="B517" i="5"/>
  <c r="C514" i="5"/>
  <c r="E80" i="6" s="1"/>
  <c r="B514" i="5"/>
  <c r="C513" i="5"/>
  <c r="D80" i="6" s="1"/>
  <c r="B513" i="5"/>
  <c r="C512" i="5"/>
  <c r="B512" i="5"/>
  <c r="C511" i="5"/>
  <c r="B511" i="5"/>
  <c r="C510" i="5"/>
  <c r="B510" i="5"/>
  <c r="C509" i="5"/>
  <c r="B509" i="5"/>
  <c r="C508" i="5"/>
  <c r="C80" i="6" s="1"/>
  <c r="B508" i="5"/>
  <c r="C507" i="5"/>
  <c r="B507" i="5"/>
  <c r="C504" i="5"/>
  <c r="E79" i="6" s="1"/>
  <c r="B504" i="5"/>
  <c r="C503" i="5"/>
  <c r="D79" i="6" s="1"/>
  <c r="B503" i="5"/>
  <c r="C502" i="5"/>
  <c r="B502" i="5"/>
  <c r="C501" i="5"/>
  <c r="B501" i="5"/>
  <c r="C500" i="5"/>
  <c r="B500" i="5"/>
  <c r="C499" i="5"/>
  <c r="B499" i="5"/>
  <c r="C498" i="5"/>
  <c r="C79" i="6" s="1"/>
  <c r="B498" i="5"/>
  <c r="C497" i="5"/>
  <c r="B497" i="5"/>
  <c r="C494" i="5"/>
  <c r="E78" i="6" s="1"/>
  <c r="B494" i="5"/>
  <c r="C493" i="5"/>
  <c r="D78" i="6" s="1"/>
  <c r="B493" i="5"/>
  <c r="C492" i="5"/>
  <c r="B492" i="5"/>
  <c r="C491" i="5"/>
  <c r="B491" i="5"/>
  <c r="C490" i="5"/>
  <c r="B490" i="5"/>
  <c r="C489" i="5"/>
  <c r="B489" i="5"/>
  <c r="C488" i="5"/>
  <c r="C78" i="6" s="1"/>
  <c r="B488" i="5"/>
  <c r="C487" i="5"/>
  <c r="B487" i="5"/>
  <c r="C484" i="5"/>
  <c r="E77" i="6" s="1"/>
  <c r="B484" i="5"/>
  <c r="C483" i="5"/>
  <c r="D77" i="6" s="1"/>
  <c r="B483" i="5"/>
  <c r="C482" i="5"/>
  <c r="B482" i="5"/>
  <c r="C481" i="5"/>
  <c r="B481" i="5"/>
  <c r="C480" i="5"/>
  <c r="B480" i="5"/>
  <c r="C479" i="5"/>
  <c r="B479" i="5"/>
  <c r="C478" i="5"/>
  <c r="C77" i="6" s="1"/>
  <c r="B478" i="5"/>
  <c r="C477" i="5"/>
  <c r="B477" i="5"/>
  <c r="C474" i="5"/>
  <c r="E76" i="6" s="1"/>
  <c r="B474" i="5"/>
  <c r="C473" i="5"/>
  <c r="D76" i="6" s="1"/>
  <c r="B473" i="5"/>
  <c r="C472" i="5"/>
  <c r="B472" i="5"/>
  <c r="C471" i="5"/>
  <c r="B471" i="5"/>
  <c r="C470" i="5"/>
  <c r="B470" i="5"/>
  <c r="C469" i="5"/>
  <c r="B469" i="5"/>
  <c r="C468" i="5"/>
  <c r="C76" i="6" s="1"/>
  <c r="B468" i="5"/>
  <c r="C467" i="5"/>
  <c r="B467" i="5"/>
  <c r="C464" i="5"/>
  <c r="E75" i="6" s="1"/>
  <c r="B464" i="5"/>
  <c r="C463" i="5"/>
  <c r="D75" i="6" s="1"/>
  <c r="B463" i="5"/>
  <c r="C462" i="5"/>
  <c r="B462" i="5"/>
  <c r="C461" i="5"/>
  <c r="B461" i="5"/>
  <c r="C460" i="5"/>
  <c r="B460" i="5"/>
  <c r="C459" i="5"/>
  <c r="B459" i="5"/>
  <c r="C458" i="5"/>
  <c r="C75" i="6" s="1"/>
  <c r="B458" i="5"/>
  <c r="C457" i="5"/>
  <c r="B457" i="5"/>
  <c r="C454" i="5"/>
  <c r="E74" i="6" s="1"/>
  <c r="B454" i="5"/>
  <c r="C453" i="5"/>
  <c r="D74" i="6" s="1"/>
  <c r="B453" i="5"/>
  <c r="C452" i="5"/>
  <c r="B452" i="5"/>
  <c r="C451" i="5"/>
  <c r="B451" i="5"/>
  <c r="C450" i="5"/>
  <c r="B450" i="5"/>
  <c r="C449" i="5"/>
  <c r="B449" i="5"/>
  <c r="C448" i="5"/>
  <c r="C74" i="6" s="1"/>
  <c r="B448" i="5"/>
  <c r="C447" i="5"/>
  <c r="B447" i="5"/>
  <c r="C444" i="5"/>
  <c r="E73" i="6" s="1"/>
  <c r="B444" i="5"/>
  <c r="C443" i="5"/>
  <c r="D73" i="6" s="1"/>
  <c r="B443" i="5"/>
  <c r="C442" i="5"/>
  <c r="B442" i="5"/>
  <c r="C441" i="5"/>
  <c r="B441" i="5"/>
  <c r="C440" i="5"/>
  <c r="B440" i="5"/>
  <c r="C439" i="5"/>
  <c r="B439" i="5"/>
  <c r="C438" i="5"/>
  <c r="C73" i="6" s="1"/>
  <c r="B438" i="5"/>
  <c r="C437" i="5"/>
  <c r="B437" i="5"/>
  <c r="C434" i="5"/>
  <c r="E72" i="6" s="1"/>
  <c r="B434" i="5"/>
  <c r="C433" i="5"/>
  <c r="D72" i="6" s="1"/>
  <c r="B433" i="5"/>
  <c r="C432" i="5"/>
  <c r="B432" i="5"/>
  <c r="C431" i="5"/>
  <c r="B431" i="5"/>
  <c r="C430" i="5"/>
  <c r="B430" i="5"/>
  <c r="C429" i="5"/>
  <c r="B429" i="5"/>
  <c r="C428" i="5"/>
  <c r="C72" i="6" s="1"/>
  <c r="B428" i="5"/>
  <c r="C427" i="5"/>
  <c r="B427" i="5"/>
  <c r="C424" i="5"/>
  <c r="E71" i="6" s="1"/>
  <c r="B424" i="5"/>
  <c r="C423" i="5"/>
  <c r="D71" i="6" s="1"/>
  <c r="B423" i="5"/>
  <c r="C422" i="5"/>
  <c r="B422" i="5"/>
  <c r="C421" i="5"/>
  <c r="B421" i="5"/>
  <c r="C420" i="5"/>
  <c r="B420" i="5"/>
  <c r="C419" i="5"/>
  <c r="B419" i="5"/>
  <c r="C418" i="5"/>
  <c r="C71" i="6" s="1"/>
  <c r="B418" i="5"/>
  <c r="C417" i="5"/>
  <c r="B417" i="5"/>
  <c r="C414" i="5"/>
  <c r="E70" i="6" s="1"/>
  <c r="B414" i="5"/>
  <c r="C413" i="5"/>
  <c r="D70" i="6" s="1"/>
  <c r="B413" i="5"/>
  <c r="C412" i="5"/>
  <c r="B412" i="5"/>
  <c r="C411" i="5"/>
  <c r="B411" i="5"/>
  <c r="C410" i="5"/>
  <c r="B410" i="5"/>
  <c r="C409" i="5"/>
  <c r="B409" i="5"/>
  <c r="C408" i="5"/>
  <c r="C70" i="6" s="1"/>
  <c r="B408" i="5"/>
  <c r="C407" i="5"/>
  <c r="B407" i="5"/>
  <c r="C404" i="5"/>
  <c r="E69" i="6" s="1"/>
  <c r="B404" i="5"/>
  <c r="C403" i="5"/>
  <c r="D69" i="6" s="1"/>
  <c r="B403" i="5"/>
  <c r="C402" i="5"/>
  <c r="B402" i="5"/>
  <c r="C401" i="5"/>
  <c r="B401" i="5"/>
  <c r="C400" i="5"/>
  <c r="B400" i="5"/>
  <c r="C399" i="5"/>
  <c r="B399" i="5"/>
  <c r="C398" i="5"/>
  <c r="C69" i="6" s="1"/>
  <c r="B398" i="5"/>
  <c r="C397" i="5"/>
  <c r="B397" i="5"/>
  <c r="C394" i="5"/>
  <c r="E68" i="6" s="1"/>
  <c r="B394" i="5"/>
  <c r="C393" i="5"/>
  <c r="D68" i="6" s="1"/>
  <c r="B393" i="5"/>
  <c r="C392" i="5"/>
  <c r="B392" i="5"/>
  <c r="C391" i="5"/>
  <c r="B391" i="5"/>
  <c r="C390" i="5"/>
  <c r="B390" i="5"/>
  <c r="C389" i="5"/>
  <c r="B389" i="5"/>
  <c r="C388" i="5"/>
  <c r="C68" i="6" s="1"/>
  <c r="B388" i="5"/>
  <c r="C387" i="5"/>
  <c r="B387" i="5"/>
  <c r="C384" i="5"/>
  <c r="E67" i="6" s="1"/>
  <c r="B384" i="5"/>
  <c r="C383" i="5"/>
  <c r="D67" i="6" s="1"/>
  <c r="B383" i="5"/>
  <c r="C382" i="5"/>
  <c r="B382" i="5"/>
  <c r="C381" i="5"/>
  <c r="B381" i="5"/>
  <c r="C380" i="5"/>
  <c r="B380" i="5"/>
  <c r="C379" i="5"/>
  <c r="B379" i="5"/>
  <c r="C378" i="5"/>
  <c r="C67" i="6" s="1"/>
  <c r="B378" i="5"/>
  <c r="C377" i="5"/>
  <c r="B377" i="5"/>
  <c r="C374" i="5"/>
  <c r="E66" i="6" s="1"/>
  <c r="B374" i="5"/>
  <c r="C373" i="5"/>
  <c r="D66" i="6" s="1"/>
  <c r="B373" i="5"/>
  <c r="C372" i="5"/>
  <c r="B372" i="5"/>
  <c r="C371" i="5"/>
  <c r="B371" i="5"/>
  <c r="C370" i="5"/>
  <c r="B370" i="5"/>
  <c r="C369" i="5"/>
  <c r="B369" i="5"/>
  <c r="C368" i="5"/>
  <c r="C66" i="6" s="1"/>
  <c r="B368" i="5"/>
  <c r="C367" i="5"/>
  <c r="B367" i="5"/>
  <c r="C364" i="5"/>
  <c r="E65" i="6" s="1"/>
  <c r="B364" i="5"/>
  <c r="C363" i="5"/>
  <c r="D65" i="6" s="1"/>
  <c r="B363" i="5"/>
  <c r="C362" i="5"/>
  <c r="B362" i="5"/>
  <c r="C361" i="5"/>
  <c r="B361" i="5"/>
  <c r="C360" i="5"/>
  <c r="B360" i="5"/>
  <c r="C359" i="5"/>
  <c r="B359" i="5"/>
  <c r="C358" i="5"/>
  <c r="C65" i="6" s="1"/>
  <c r="B358" i="5"/>
  <c r="C357" i="5"/>
  <c r="B357" i="5"/>
  <c r="C354" i="5"/>
  <c r="E64" i="6" s="1"/>
  <c r="B354" i="5"/>
  <c r="E63" i="6" s="1"/>
  <c r="C353" i="5"/>
  <c r="D64" i="6" s="1"/>
  <c r="B353" i="5"/>
  <c r="D63" i="6" s="1"/>
  <c r="C352" i="5"/>
  <c r="B352" i="5"/>
  <c r="C351" i="5"/>
  <c r="B351" i="5"/>
  <c r="C350" i="5"/>
  <c r="B350" i="5"/>
  <c r="C349" i="5"/>
  <c r="B349" i="5"/>
  <c r="C348" i="5"/>
  <c r="C64" i="6" s="1"/>
  <c r="C88" i="6" s="1"/>
  <c r="B348" i="5"/>
  <c r="C63" i="6" s="1"/>
  <c r="C347" i="5"/>
  <c r="B347" i="5"/>
  <c r="C342" i="5"/>
  <c r="F102" i="6" s="1"/>
  <c r="B342" i="5"/>
  <c r="C341" i="5"/>
  <c r="E102" i="6" s="1"/>
  <c r="B341" i="5"/>
  <c r="C340" i="5"/>
  <c r="D102" i="6" s="1"/>
  <c r="B340" i="5"/>
  <c r="C339" i="5"/>
  <c r="B339" i="5"/>
  <c r="C338" i="5"/>
  <c r="B338" i="5"/>
  <c r="C337" i="5"/>
  <c r="B337" i="5"/>
  <c r="C336" i="5"/>
  <c r="C102" i="6" s="1"/>
  <c r="B336" i="5"/>
  <c r="C335" i="5"/>
  <c r="B335" i="5"/>
  <c r="B334" i="5"/>
  <c r="B102" i="6" s="1"/>
  <c r="C332" i="5"/>
  <c r="F101" i="6" s="1"/>
  <c r="B332" i="5"/>
  <c r="C331" i="5"/>
  <c r="E101" i="6" s="1"/>
  <c r="B331" i="5"/>
  <c r="C330" i="5"/>
  <c r="D101" i="6" s="1"/>
  <c r="B330" i="5"/>
  <c r="C329" i="5"/>
  <c r="B329" i="5"/>
  <c r="C328" i="5"/>
  <c r="B328" i="5"/>
  <c r="C327" i="5"/>
  <c r="B327" i="5"/>
  <c r="C326" i="5"/>
  <c r="C101" i="6" s="1"/>
  <c r="B326" i="5"/>
  <c r="C325" i="5"/>
  <c r="B325" i="5"/>
  <c r="B324" i="5"/>
  <c r="B101" i="6" s="1"/>
  <c r="C322" i="5"/>
  <c r="F100" i="6" s="1"/>
  <c r="B322" i="5"/>
  <c r="C321" i="5"/>
  <c r="E100" i="6" s="1"/>
  <c r="B321" i="5"/>
  <c r="C320" i="5"/>
  <c r="D100" i="6" s="1"/>
  <c r="B320" i="5"/>
  <c r="C319" i="5"/>
  <c r="B319" i="5"/>
  <c r="C318" i="5"/>
  <c r="B318" i="5"/>
  <c r="C317" i="5"/>
  <c r="B317" i="5"/>
  <c r="C316" i="5"/>
  <c r="C100" i="6" s="1"/>
  <c r="B316" i="5"/>
  <c r="C315" i="5"/>
  <c r="B315" i="5"/>
  <c r="B314" i="5"/>
  <c r="B100" i="6" s="1"/>
  <c r="C312" i="5"/>
  <c r="F99" i="6" s="1"/>
  <c r="B312" i="5"/>
  <c r="C311" i="5"/>
  <c r="E99" i="6" s="1"/>
  <c r="B311" i="5"/>
  <c r="C310" i="5"/>
  <c r="D99" i="6" s="1"/>
  <c r="B310" i="5"/>
  <c r="C309" i="5"/>
  <c r="B309" i="5"/>
  <c r="C308" i="5"/>
  <c r="B308" i="5"/>
  <c r="C307" i="5"/>
  <c r="B307" i="5"/>
  <c r="C306" i="5"/>
  <c r="C99" i="6" s="1"/>
  <c r="B306" i="5"/>
  <c r="C305" i="5"/>
  <c r="B305" i="5"/>
  <c r="B304" i="5"/>
  <c r="B99" i="6" s="1"/>
  <c r="C302" i="5"/>
  <c r="F98" i="6" s="1"/>
  <c r="B302" i="5"/>
  <c r="C301" i="5"/>
  <c r="E98" i="6" s="1"/>
  <c r="B301" i="5"/>
  <c r="C300" i="5"/>
  <c r="D98" i="6" s="1"/>
  <c r="B300" i="5"/>
  <c r="C299" i="5"/>
  <c r="B299" i="5"/>
  <c r="C298" i="5"/>
  <c r="B298" i="5"/>
  <c r="C297" i="5"/>
  <c r="B297" i="5"/>
  <c r="C296" i="5"/>
  <c r="C98" i="6" s="1"/>
  <c r="B296" i="5"/>
  <c r="C295" i="5"/>
  <c r="B295" i="5"/>
  <c r="B294" i="5"/>
  <c r="B98" i="6" s="1"/>
  <c r="C292" i="5"/>
  <c r="F97" i="6" s="1"/>
  <c r="B292" i="5"/>
  <c r="C291" i="5"/>
  <c r="E97" i="6" s="1"/>
  <c r="B291" i="5"/>
  <c r="C290" i="5"/>
  <c r="D97" i="6" s="1"/>
  <c r="B290" i="5"/>
  <c r="C289" i="5"/>
  <c r="B289" i="5"/>
  <c r="C288" i="5"/>
  <c r="B288" i="5"/>
  <c r="C287" i="5"/>
  <c r="B287" i="5"/>
  <c r="C286" i="5"/>
  <c r="C97" i="6" s="1"/>
  <c r="B286" i="5"/>
  <c r="C285" i="5"/>
  <c r="B285" i="5"/>
  <c r="B284" i="5"/>
  <c r="B97" i="6" s="1"/>
  <c r="C282" i="5"/>
  <c r="F96" i="6" s="1"/>
  <c r="B282" i="5"/>
  <c r="C281" i="5"/>
  <c r="E96" i="6" s="1"/>
  <c r="B281" i="5"/>
  <c r="C280" i="5"/>
  <c r="D96" i="6" s="1"/>
  <c r="B280" i="5"/>
  <c r="C279" i="5"/>
  <c r="B279" i="5"/>
  <c r="C278" i="5"/>
  <c r="B278" i="5"/>
  <c r="C277" i="5"/>
  <c r="B277" i="5"/>
  <c r="C276" i="5"/>
  <c r="C96" i="6" s="1"/>
  <c r="B276" i="5"/>
  <c r="C275" i="5"/>
  <c r="B275" i="5"/>
  <c r="B274" i="5"/>
  <c r="B96" i="6" s="1"/>
  <c r="C272" i="5"/>
  <c r="F95" i="6" s="1"/>
  <c r="B272" i="5"/>
  <c r="C271" i="5"/>
  <c r="E95" i="6" s="1"/>
  <c r="B271" i="5"/>
  <c r="C270" i="5"/>
  <c r="D95" i="6" s="1"/>
  <c r="B270" i="5"/>
  <c r="C269" i="5"/>
  <c r="B269" i="5"/>
  <c r="C268" i="5"/>
  <c r="B268" i="5"/>
  <c r="C267" i="5"/>
  <c r="B267" i="5"/>
  <c r="C266" i="5"/>
  <c r="C95" i="6" s="1"/>
  <c r="B266" i="5"/>
  <c r="C265" i="5"/>
  <c r="B265" i="5"/>
  <c r="B264" i="5"/>
  <c r="B95" i="6" s="1"/>
  <c r="C262" i="5"/>
  <c r="F94" i="6" s="1"/>
  <c r="B262" i="5"/>
  <c r="C261" i="5"/>
  <c r="E94" i="6" s="1"/>
  <c r="B261" i="5"/>
  <c r="C260" i="5"/>
  <c r="D94" i="6" s="1"/>
  <c r="B260" i="5"/>
  <c r="C259" i="5"/>
  <c r="B259" i="5"/>
  <c r="C258" i="5"/>
  <c r="B258" i="5"/>
  <c r="C257" i="5"/>
  <c r="B257" i="5"/>
  <c r="C256" i="5"/>
  <c r="C94" i="6" s="1"/>
  <c r="B256" i="5"/>
  <c r="C255" i="5"/>
  <c r="B255" i="5"/>
  <c r="B254" i="5"/>
  <c r="B94" i="6" s="1"/>
  <c r="C252" i="5"/>
  <c r="F93" i="6" s="1"/>
  <c r="B252" i="5"/>
  <c r="F92" i="6" s="1"/>
  <c r="C251" i="5"/>
  <c r="E93" i="6" s="1"/>
  <c r="B251" i="5"/>
  <c r="E92" i="6" s="1"/>
  <c r="C250" i="5"/>
  <c r="D93" i="6" s="1"/>
  <c r="B250" i="5"/>
  <c r="D92" i="6" s="1"/>
  <c r="C249" i="5"/>
  <c r="B249" i="5"/>
  <c r="C248" i="5"/>
  <c r="B248" i="5"/>
  <c r="C247" i="5"/>
  <c r="B247" i="5"/>
  <c r="C246" i="5"/>
  <c r="C93" i="6" s="1"/>
  <c r="B246" i="5"/>
  <c r="C92" i="6" s="1"/>
  <c r="C245" i="5"/>
  <c r="B245" i="5"/>
  <c r="B244" i="5"/>
  <c r="B93" i="6" s="1"/>
  <c r="C240" i="5"/>
  <c r="F58" i="6" s="1"/>
  <c r="B240" i="5"/>
  <c r="C239" i="5"/>
  <c r="E58" i="6" s="1"/>
  <c r="B239" i="5"/>
  <c r="C238" i="5"/>
  <c r="D58" i="6" s="1"/>
  <c r="B238" i="5"/>
  <c r="C237" i="5"/>
  <c r="B237" i="5"/>
  <c r="C236" i="5"/>
  <c r="B236" i="5"/>
  <c r="C235" i="5"/>
  <c r="B235" i="5"/>
  <c r="C234" i="5"/>
  <c r="C58" i="6" s="1"/>
  <c r="B234" i="5"/>
  <c r="C233" i="5"/>
  <c r="B233" i="5"/>
  <c r="C230" i="5"/>
  <c r="F57" i="6" s="1"/>
  <c r="B230" i="5"/>
  <c r="C229" i="5"/>
  <c r="E57" i="6" s="1"/>
  <c r="B229" i="5"/>
  <c r="C228" i="5"/>
  <c r="D57" i="6" s="1"/>
  <c r="B228" i="5"/>
  <c r="C227" i="5"/>
  <c r="B227" i="5"/>
  <c r="C226" i="5"/>
  <c r="B226" i="5"/>
  <c r="C225" i="5"/>
  <c r="B225" i="5"/>
  <c r="C224" i="5"/>
  <c r="C57" i="6" s="1"/>
  <c r="B224" i="5"/>
  <c r="C223" i="5"/>
  <c r="B223" i="5"/>
  <c r="C220" i="5"/>
  <c r="F56" i="6" s="1"/>
  <c r="B220" i="5"/>
  <c r="C219" i="5"/>
  <c r="E56" i="6" s="1"/>
  <c r="B219" i="5"/>
  <c r="C218" i="5"/>
  <c r="D56" i="6" s="1"/>
  <c r="B218" i="5"/>
  <c r="C217" i="5"/>
  <c r="B217" i="5"/>
  <c r="C216" i="5"/>
  <c r="B216" i="5"/>
  <c r="C215" i="5"/>
  <c r="B215" i="5"/>
  <c r="C214" i="5"/>
  <c r="C56" i="6" s="1"/>
  <c r="B214" i="5"/>
  <c r="C213" i="5"/>
  <c r="B213" i="5"/>
  <c r="C210" i="5"/>
  <c r="F55" i="6" s="1"/>
  <c r="B210" i="5"/>
  <c r="C209" i="5"/>
  <c r="E55" i="6" s="1"/>
  <c r="B209" i="5"/>
  <c r="C208" i="5"/>
  <c r="D55" i="6" s="1"/>
  <c r="B208" i="5"/>
  <c r="C207" i="5"/>
  <c r="B207" i="5"/>
  <c r="C206" i="5"/>
  <c r="B206" i="5"/>
  <c r="C205" i="5"/>
  <c r="B205" i="5"/>
  <c r="C204" i="5"/>
  <c r="C55" i="6" s="1"/>
  <c r="B204" i="5"/>
  <c r="C203" i="5"/>
  <c r="B203" i="5"/>
  <c r="C200" i="5"/>
  <c r="F54" i="6" s="1"/>
  <c r="B200" i="5"/>
  <c r="C199" i="5"/>
  <c r="E54" i="6" s="1"/>
  <c r="B199" i="5"/>
  <c r="C198" i="5"/>
  <c r="D54" i="6" s="1"/>
  <c r="B198" i="5"/>
  <c r="C197" i="5"/>
  <c r="B197" i="5"/>
  <c r="C196" i="5"/>
  <c r="B196" i="5"/>
  <c r="C195" i="5"/>
  <c r="B195" i="5"/>
  <c r="C194" i="5"/>
  <c r="C54" i="6" s="1"/>
  <c r="B194" i="5"/>
  <c r="C193" i="5"/>
  <c r="B193" i="5"/>
  <c r="C190" i="5"/>
  <c r="F53" i="6" s="1"/>
  <c r="B190" i="5"/>
  <c r="C189" i="5"/>
  <c r="E53" i="6" s="1"/>
  <c r="B189" i="5"/>
  <c r="C188" i="5"/>
  <c r="D53" i="6" s="1"/>
  <c r="B188" i="5"/>
  <c r="C187" i="5"/>
  <c r="B187" i="5"/>
  <c r="C186" i="5"/>
  <c r="B186" i="5"/>
  <c r="C185" i="5"/>
  <c r="B185" i="5"/>
  <c r="C184" i="5"/>
  <c r="C53" i="6" s="1"/>
  <c r="B184" i="5"/>
  <c r="C183" i="5"/>
  <c r="B183" i="5"/>
  <c r="C180" i="5"/>
  <c r="F59" i="6" s="1"/>
  <c r="B180" i="5"/>
  <c r="F52" i="6" s="1"/>
  <c r="C179" i="5"/>
  <c r="E59" i="6" s="1"/>
  <c r="B179" i="5"/>
  <c r="E52" i="6" s="1"/>
  <c r="C178" i="5"/>
  <c r="D59" i="6" s="1"/>
  <c r="B178" i="5"/>
  <c r="D52" i="6" s="1"/>
  <c r="C177" i="5"/>
  <c r="B177" i="5"/>
  <c r="C176" i="5"/>
  <c r="B176" i="5"/>
  <c r="C175" i="5"/>
  <c r="B175" i="5"/>
  <c r="C174" i="5"/>
  <c r="C59" i="6" s="1"/>
  <c r="B174" i="5"/>
  <c r="C52" i="6" s="1"/>
  <c r="C173" i="5"/>
  <c r="B173" i="5"/>
  <c r="C168" i="5"/>
  <c r="E48" i="6" s="1"/>
  <c r="B168" i="5"/>
  <c r="C167" i="5"/>
  <c r="D48" i="6" s="1"/>
  <c r="B167" i="5"/>
  <c r="C166" i="5"/>
  <c r="B166" i="5"/>
  <c r="C165" i="5"/>
  <c r="B165" i="5"/>
  <c r="C164" i="5"/>
  <c r="B164" i="5"/>
  <c r="C163" i="5"/>
  <c r="B163" i="5"/>
  <c r="C162" i="5"/>
  <c r="C48" i="6" s="1"/>
  <c r="B162" i="5"/>
  <c r="C159" i="5"/>
  <c r="E47" i="6" s="1"/>
  <c r="B159" i="5"/>
  <c r="C158" i="5"/>
  <c r="D47" i="6" s="1"/>
  <c r="B158" i="5"/>
  <c r="C157" i="5"/>
  <c r="B157" i="5"/>
  <c r="C156" i="5"/>
  <c r="B156" i="5"/>
  <c r="C155" i="5"/>
  <c r="B155" i="5"/>
  <c r="C154" i="5"/>
  <c r="B154" i="5"/>
  <c r="C153" i="5"/>
  <c r="C47" i="6" s="1"/>
  <c r="B153" i="5"/>
  <c r="C150" i="5"/>
  <c r="E46" i="6" s="1"/>
  <c r="B150" i="5"/>
  <c r="E42" i="6" s="1"/>
  <c r="C149" i="5"/>
  <c r="D46" i="6" s="1"/>
  <c r="B149" i="5"/>
  <c r="D42" i="6" s="1"/>
  <c r="C148" i="5"/>
  <c r="B148" i="5"/>
  <c r="C147" i="5"/>
  <c r="B147" i="5"/>
  <c r="C146" i="5"/>
  <c r="B146" i="5"/>
  <c r="C145" i="5"/>
  <c r="B145" i="5"/>
  <c r="C144" i="5"/>
  <c r="C46" i="6" s="1"/>
  <c r="B144" i="5"/>
  <c r="C42" i="6" s="1"/>
  <c r="C141" i="5"/>
  <c r="E45" i="6" s="1"/>
  <c r="B141" i="5"/>
  <c r="C140" i="5"/>
  <c r="B140" i="5"/>
  <c r="C139" i="5"/>
  <c r="B139" i="5"/>
  <c r="C138" i="5"/>
  <c r="B138" i="5"/>
  <c r="C137" i="5"/>
  <c r="B137" i="5"/>
  <c r="C136" i="5"/>
  <c r="B136" i="5"/>
  <c r="C135" i="5"/>
  <c r="C45" i="6" s="1"/>
  <c r="B135" i="5"/>
  <c r="C132" i="5"/>
  <c r="E44" i="6" s="1"/>
  <c r="B132" i="5"/>
  <c r="C131" i="5"/>
  <c r="D44" i="6" s="1"/>
  <c r="B131" i="5"/>
  <c r="C130" i="5"/>
  <c r="B130" i="5"/>
  <c r="C129" i="5"/>
  <c r="B129" i="5"/>
  <c r="C128" i="5"/>
  <c r="B128" i="5"/>
  <c r="C127" i="5"/>
  <c r="B127" i="5"/>
  <c r="C126" i="5"/>
  <c r="C44" i="6" s="1"/>
  <c r="B126" i="5"/>
  <c r="C123" i="5"/>
  <c r="E43" i="6" s="1"/>
  <c r="B123" i="5"/>
  <c r="C122" i="5"/>
  <c r="D43" i="6" s="1"/>
  <c r="B122" i="5"/>
  <c r="C121" i="5"/>
  <c r="B121" i="5"/>
  <c r="C120" i="5"/>
  <c r="B120" i="5"/>
  <c r="C119" i="5"/>
  <c r="B119" i="5"/>
  <c r="C118" i="5"/>
  <c r="B118" i="5"/>
  <c r="C117" i="5"/>
  <c r="C43" i="6" s="1"/>
  <c r="B117" i="5"/>
  <c r="C112" i="5"/>
  <c r="B112" i="5"/>
  <c r="C111" i="5"/>
  <c r="D38" i="6" s="1"/>
  <c r="B111" i="5"/>
  <c r="C110" i="5"/>
  <c r="B110" i="5"/>
  <c r="C109" i="5"/>
  <c r="B109" i="5"/>
  <c r="C108" i="5"/>
  <c r="B108" i="5"/>
  <c r="C107" i="5"/>
  <c r="B107" i="5"/>
  <c r="C106" i="5"/>
  <c r="C38" i="6" s="1"/>
  <c r="B106" i="5"/>
  <c r="C103" i="5"/>
  <c r="B103" i="5"/>
  <c r="C102" i="5"/>
  <c r="D37" i="6" s="1"/>
  <c r="B102" i="5"/>
  <c r="C101" i="5"/>
  <c r="B101" i="5"/>
  <c r="C100" i="5"/>
  <c r="B100" i="5"/>
  <c r="C99" i="5"/>
  <c r="B99" i="5"/>
  <c r="C98" i="5"/>
  <c r="B98" i="5"/>
  <c r="C97" i="5"/>
  <c r="C37" i="6" s="1"/>
  <c r="B97" i="5"/>
  <c r="C94" i="5"/>
  <c r="B94" i="5"/>
  <c r="C93" i="5"/>
  <c r="D36" i="6" s="1"/>
  <c r="B93" i="5"/>
  <c r="C92" i="5"/>
  <c r="B92" i="5"/>
  <c r="C91" i="5"/>
  <c r="B91" i="5"/>
  <c r="C90" i="5"/>
  <c r="B90" i="5"/>
  <c r="C89" i="5"/>
  <c r="B89" i="5"/>
  <c r="C88" i="5"/>
  <c r="C36" i="6" s="1"/>
  <c r="B88" i="5"/>
  <c r="C85" i="5"/>
  <c r="B85" i="5"/>
  <c r="E34" i="6" s="1"/>
  <c r="C84" i="5"/>
  <c r="D35" i="6" s="1"/>
  <c r="B84" i="5"/>
  <c r="D34" i="6" s="1"/>
  <c r="C83" i="5"/>
  <c r="B83" i="5"/>
  <c r="C82" i="5"/>
  <c r="B82" i="5"/>
  <c r="C81" i="5"/>
  <c r="B81" i="5"/>
  <c r="C80" i="5"/>
  <c r="B80" i="5"/>
  <c r="C79" i="5"/>
  <c r="C35" i="6" s="1"/>
  <c r="B79" i="5"/>
  <c r="C34" i="6" s="1"/>
  <c r="C74" i="5"/>
  <c r="D30" i="6" s="1"/>
  <c r="B74" i="5"/>
  <c r="C73" i="5"/>
  <c r="B73" i="5"/>
  <c r="C72" i="5"/>
  <c r="C30" i="6" s="1"/>
  <c r="B72" i="5"/>
  <c r="C69" i="5"/>
  <c r="D29" i="6" s="1"/>
  <c r="B69" i="5"/>
  <c r="C68" i="5"/>
  <c r="B68" i="5"/>
  <c r="C67" i="5"/>
  <c r="C29" i="6" s="1"/>
  <c r="B67" i="5"/>
  <c r="C64" i="5"/>
  <c r="D28" i="6" s="1"/>
  <c r="B64" i="5"/>
  <c r="C63" i="5"/>
  <c r="B63" i="5"/>
  <c r="C62" i="5"/>
  <c r="C28" i="6" s="1"/>
  <c r="B62" i="5"/>
  <c r="C59" i="5"/>
  <c r="D27" i="6" s="1"/>
  <c r="B59" i="5"/>
  <c r="C58" i="5"/>
  <c r="B58" i="5"/>
  <c r="C57" i="5"/>
  <c r="C27" i="6" s="1"/>
  <c r="B57" i="5"/>
  <c r="C54" i="5"/>
  <c r="D26" i="6" s="1"/>
  <c r="B54" i="5"/>
  <c r="D21" i="6" s="1"/>
  <c r="C53" i="5"/>
  <c r="B53" i="5"/>
  <c r="C52" i="5"/>
  <c r="C26" i="6" s="1"/>
  <c r="B52" i="5"/>
  <c r="C21" i="6" s="1"/>
  <c r="C49" i="5"/>
  <c r="D25" i="6" s="1"/>
  <c r="B49" i="5"/>
  <c r="C48" i="5"/>
  <c r="B48" i="5"/>
  <c r="C47" i="5"/>
  <c r="C25" i="6" s="1"/>
  <c r="B47" i="5"/>
  <c r="C44" i="5"/>
  <c r="D24" i="6" s="1"/>
  <c r="B44" i="5"/>
  <c r="C43" i="5"/>
  <c r="B43" i="5"/>
  <c r="C42" i="5"/>
  <c r="C24" i="6" s="1"/>
  <c r="B42" i="5"/>
  <c r="C39" i="5"/>
  <c r="D23" i="6" s="1"/>
  <c r="B39" i="5"/>
  <c r="C38" i="5"/>
  <c r="B38" i="5"/>
  <c r="C37" i="5"/>
  <c r="C23" i="6" s="1"/>
  <c r="B37" i="5"/>
  <c r="C34" i="5"/>
  <c r="D22" i="6" s="1"/>
  <c r="B34" i="5"/>
  <c r="C33" i="5"/>
  <c r="B33" i="5"/>
  <c r="C32" i="5"/>
  <c r="C22" i="6" s="1"/>
  <c r="B32" i="5"/>
  <c r="C27" i="5"/>
  <c r="F17" i="6" s="1"/>
  <c r="B27" i="5"/>
  <c r="E17" i="6" s="1"/>
  <c r="C26" i="5"/>
  <c r="F16" i="6" s="1"/>
  <c r="B26" i="5"/>
  <c r="E16" i="6" s="1"/>
  <c r="C25" i="5"/>
  <c r="F15" i="6" s="1"/>
  <c r="B25" i="5"/>
  <c r="E15" i="6" s="1"/>
  <c r="C24" i="5"/>
  <c r="F14" i="6" s="1"/>
  <c r="B24" i="5"/>
  <c r="E14" i="6" s="1"/>
  <c r="C23" i="5"/>
  <c r="F12" i="6" s="1"/>
  <c r="B23" i="5"/>
  <c r="E12" i="6" s="1"/>
  <c r="C22" i="5"/>
  <c r="F11" i="6" s="1"/>
  <c r="B22" i="5"/>
  <c r="E11" i="6" s="1"/>
  <c r="C21" i="5"/>
  <c r="F10" i="6" s="1"/>
  <c r="B21" i="5"/>
  <c r="E10" i="6" s="1"/>
  <c r="C20" i="5"/>
  <c r="F9" i="6" s="1"/>
  <c r="B20" i="5"/>
  <c r="E9" i="6" s="1"/>
  <c r="C17" i="5"/>
  <c r="C17" i="6" s="1"/>
  <c r="B17" i="5"/>
  <c r="B17" i="6" s="1"/>
  <c r="C16" i="5"/>
  <c r="C16" i="6" s="1"/>
  <c r="B16" i="5"/>
  <c r="B16" i="6" s="1"/>
  <c r="C15" i="5"/>
  <c r="C15" i="6" s="1"/>
  <c r="B15" i="5"/>
  <c r="B15" i="6" s="1"/>
  <c r="C14" i="5"/>
  <c r="C14" i="6" s="1"/>
  <c r="B14" i="5"/>
  <c r="B14" i="6" s="1"/>
  <c r="C13" i="5"/>
  <c r="C13" i="6" s="1"/>
  <c r="B13" i="5"/>
  <c r="B13" i="6" s="1"/>
  <c r="C12" i="5"/>
  <c r="C12" i="6" s="1"/>
  <c r="B12" i="5"/>
  <c r="B12" i="6" s="1"/>
  <c r="C11" i="5"/>
  <c r="C11" i="6" s="1"/>
  <c r="B11" i="5"/>
  <c r="B11" i="6" s="1"/>
  <c r="C10" i="5"/>
  <c r="C10" i="6" s="1"/>
  <c r="B10" i="5"/>
  <c r="B10" i="6" s="1"/>
  <c r="C9" i="5"/>
  <c r="C9" i="6" s="1"/>
  <c r="B9" i="5"/>
  <c r="B9" i="6" s="1"/>
  <c r="C6" i="6"/>
  <c r="B6" i="5"/>
  <c r="B6" i="6" s="1"/>
  <c r="C5" i="6"/>
  <c r="B5" i="5"/>
  <c r="B5" i="6" s="1"/>
  <c r="C4" i="6"/>
  <c r="B4" i="5"/>
  <c r="B4" i="6" s="1"/>
  <c r="E35" i="6" l="1"/>
  <c r="E36" i="6"/>
  <c r="E37" i="6"/>
  <c r="E38" i="6"/>
  <c r="H21" i="4"/>
  <c r="H20" i="4"/>
  <c r="H19" i="4"/>
  <c r="H18" i="4"/>
  <c r="H17" i="4"/>
  <c r="H16" i="4"/>
  <c r="H15" i="4"/>
  <c r="H14" i="4"/>
  <c r="H13" i="4"/>
  <c r="H12" i="4"/>
  <c r="G76" i="4" l="1"/>
  <c r="I76" i="4"/>
  <c r="H75" i="4"/>
  <c r="J75" i="4"/>
  <c r="H77" i="4"/>
  <c r="J77" i="4"/>
  <c r="G75" i="4"/>
  <c r="I75" i="4"/>
  <c r="H76" i="4"/>
  <c r="G77" i="4"/>
  <c r="I77" i="4"/>
</calcChain>
</file>

<file path=xl/sharedStrings.xml><?xml version="1.0" encoding="utf-8"?>
<sst xmlns="http://schemas.openxmlformats.org/spreadsheetml/2006/main" count="803" uniqueCount="262">
  <si>
    <t>Calcul des couts</t>
  </si>
  <si>
    <t>PayPal Fee</t>
  </si>
  <si>
    <t>Net Profit</t>
  </si>
  <si>
    <t>Country</t>
  </si>
  <si>
    <t>US</t>
  </si>
  <si>
    <t>Type of Listing</t>
  </si>
  <si>
    <t>Fixed Price</t>
  </si>
  <si>
    <t>Charged Shipping</t>
  </si>
  <si>
    <t>100% Success</t>
  </si>
  <si>
    <t>eBay Final Fee</t>
  </si>
  <si>
    <t>Category</t>
  </si>
  <si>
    <t>Electronique</t>
  </si>
  <si>
    <t>Others</t>
  </si>
  <si>
    <t>UK</t>
  </si>
  <si>
    <t>Technologie</t>
  </si>
  <si>
    <t>Success Rate</t>
  </si>
  <si>
    <t>Buying Price</t>
  </si>
  <si>
    <t>Nb of Listing</t>
  </si>
  <si>
    <t>Shipping Fee</t>
  </si>
  <si>
    <t>Total Cost</t>
  </si>
  <si>
    <t>Mark Up</t>
  </si>
  <si>
    <t>Selling Price 
No Shipping</t>
  </si>
  <si>
    <t>Selling Price
+ Shipping</t>
  </si>
  <si>
    <t>FR</t>
  </si>
  <si>
    <t>Title 1</t>
  </si>
  <si>
    <t xml:space="preserve"> &lt;-- Caracters Left (55 Max)</t>
  </si>
  <si>
    <t>Title 2</t>
  </si>
  <si>
    <t>Title 3</t>
  </si>
  <si>
    <t>Title 4</t>
  </si>
  <si>
    <t>Title 5</t>
  </si>
  <si>
    <t>Part Number:</t>
  </si>
  <si>
    <t>Thumb Pic:</t>
  </si>
  <si>
    <t>http://</t>
  </si>
  <si>
    <t>Description</t>
  </si>
  <si>
    <t xml:space="preserve"> Template</t>
  </si>
  <si>
    <t>eBay Category number</t>
  </si>
  <si>
    <t>Variations</t>
  </si>
  <si>
    <t>Define here --&gt;</t>
  </si>
  <si>
    <t>Variation 1</t>
  </si>
  <si>
    <t xml:space="preserve">Item Condition </t>
  </si>
  <si>
    <t xml:space="preserve">NEW </t>
  </si>
  <si>
    <t>Listing Format</t>
  </si>
  <si>
    <t>Duration</t>
  </si>
  <si>
    <t>Starting Price</t>
  </si>
  <si>
    <t>Reserve Price</t>
  </si>
  <si>
    <t>Best Offer</t>
  </si>
  <si>
    <t>Qty to List</t>
  </si>
  <si>
    <t>Lot Size</t>
  </si>
  <si>
    <t>Auction</t>
  </si>
  <si>
    <t xml:space="preserve">x x x </t>
  </si>
  <si>
    <t>Store Item</t>
  </si>
  <si>
    <t>Shipping 
Domestic</t>
  </si>
  <si>
    <t>Shipping Services</t>
  </si>
  <si>
    <t>Free</t>
  </si>
  <si>
    <t>UPS (FOR US)</t>
  </si>
  <si>
    <t>HKG POST</t>
  </si>
  <si>
    <t>DHL (Expedite)</t>
  </si>
  <si>
    <t>Packaging &amp; 
Handeling Fees</t>
  </si>
  <si>
    <t>Cost</t>
  </si>
  <si>
    <t>Each Additional</t>
  </si>
  <si>
    <t>Handeling Time</t>
  </si>
  <si>
    <t>Flat (what we charge)</t>
  </si>
  <si>
    <t>Shipping 
International</t>
  </si>
  <si>
    <t>N</t>
  </si>
  <si>
    <t>Destination Country</t>
  </si>
  <si>
    <t>World Wide</t>
  </si>
  <si>
    <t>UK Only</t>
  </si>
  <si>
    <t>Specific Locations</t>
  </si>
  <si>
    <t>Exclude Locations</t>
  </si>
  <si>
    <t>Payment</t>
  </si>
  <si>
    <t>PayPal Only</t>
  </si>
  <si>
    <r>
      <rPr>
        <b/>
        <sz val="16"/>
        <color rgb="FF000000"/>
        <rFont val="Calibri"/>
        <family val="2"/>
      </rPr>
      <t xml:space="preserve">Paste </t>
    </r>
    <r>
      <rPr>
        <sz val="14"/>
        <color rgb="FF000000"/>
        <rFont val="Calibri"/>
        <family val="2"/>
      </rPr>
      <t>The Terapeak Results</t>
    </r>
    <r>
      <rPr>
        <b/>
        <sz val="14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HERE,</t>
    </r>
    <r>
      <rPr>
        <b/>
        <sz val="14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Accordingly</t>
    </r>
    <r>
      <rPr>
        <sz val="14"/>
        <color rgb="FF000000"/>
        <rFont val="Calibri"/>
        <family val="2"/>
      </rPr>
      <t xml:space="preserve"> to the </t>
    </r>
    <r>
      <rPr>
        <b/>
        <sz val="14"/>
        <color rgb="FF000000"/>
        <rFont val="Calibri"/>
        <family val="2"/>
      </rPr>
      <t>LEFT Template</t>
    </r>
  </si>
  <si>
    <t>↓↓↓↓↓↓↓↓↓↓↓↓↓↓↓↓                                    ↓↓↓↓↓↓↓↓↓↓↓↓↓↓↓↓↓</t>
  </si>
  <si>
    <t>Search Criteria</t>
  </si>
  <si>
    <t>Keywords</t>
  </si>
  <si>
    <t>Date Range</t>
  </si>
  <si>
    <t>End Date</t>
  </si>
  <si>
    <t>Totals</t>
  </si>
  <si>
    <t>Revenue</t>
  </si>
  <si>
    <t>Total Listings</t>
  </si>
  <si>
    <t>(Translation not found for key: [transactions])</t>
  </si>
  <si>
    <t>Successful Listings</t>
  </si>
  <si>
    <t>Total Bids</t>
  </si>
  <si>
    <t>Items Sold</t>
  </si>
  <si>
    <t>Items Offered</t>
  </si>
  <si>
    <t>Sellers per Day</t>
  </si>
  <si>
    <t>Pricing</t>
  </si>
  <si>
    <t>Highest End Price</t>
  </si>
  <si>
    <t>Average End Price</t>
  </si>
  <si>
    <t>Lowest End Price</t>
  </si>
  <si>
    <t>Frequent End Price</t>
  </si>
  <si>
    <t>Highest Start Price</t>
  </si>
  <si>
    <t>Average Start Price</t>
  </si>
  <si>
    <t>Lowest Start Price</t>
  </si>
  <si>
    <t>Frequent Start Price</t>
  </si>
  <si>
    <t>Listing Promotions</t>
  </si>
  <si>
    <t>Highlighted</t>
  </si>
  <si>
    <t>Multilisted</t>
  </si>
  <si>
    <t>Listings</t>
  </si>
  <si>
    <t>Successful</t>
  </si>
  <si>
    <t>Sell-Through</t>
  </si>
  <si>
    <t>Picture Services</t>
  </si>
  <si>
    <t>Bold</t>
  </si>
  <si>
    <t>No Features</t>
  </si>
  <si>
    <t>Reserve</t>
  </si>
  <si>
    <t>Buy it now</t>
  </si>
  <si>
    <t>Scheduled</t>
  </si>
  <si>
    <t>Subtitle</t>
  </si>
  <si>
    <t>Listing Types</t>
  </si>
  <si>
    <t>Bid Auctions</t>
  </si>
  <si>
    <t>Store</t>
  </si>
  <si>
    <t>Second Chance</t>
  </si>
  <si>
    <t>Listing Durations</t>
  </si>
  <si>
    <t>1 Day</t>
  </si>
  <si>
    <t>3 Days</t>
  </si>
  <si>
    <t>5 Days</t>
  </si>
  <si>
    <t>7 Days</t>
  </si>
  <si>
    <t>10 Days</t>
  </si>
  <si>
    <t>11+ Days</t>
  </si>
  <si>
    <t>Day of Week</t>
  </si>
  <si>
    <t>Sunday</t>
  </si>
  <si>
    <t>Day Count</t>
  </si>
  <si>
    <t>Monday</t>
  </si>
  <si>
    <t>Tuesday</t>
  </si>
  <si>
    <t>Wednesday</t>
  </si>
  <si>
    <t>Thursday</t>
  </si>
  <si>
    <t>Friday</t>
  </si>
  <si>
    <t>Saturday</t>
  </si>
  <si>
    <t>Bids</t>
  </si>
  <si>
    <t>new</t>
  </si>
  <si>
    <t>Time of Day</t>
  </si>
  <si>
    <t>12AM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</si>
  <si>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</si>
  <si>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</si>
  <si>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</si>
  <si>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</si>
  <si>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</si>
  <si>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</si>
  <si>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</si>
  <si>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</si>
  <si>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</si>
  <si>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</si>
  <si>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</si>
  <si>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12PM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</si>
  <si>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</si>
  <si>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</si>
  <si>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</si>
  <si>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</si>
  <si>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</si>
  <si>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</si>
  <si>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</si>
  <si>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</si>
  <si>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</si>
  <si>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10PM</t>
  </si>
  <si>
    <t>11PM</t>
  </si>
  <si>
    <t>Total</t>
  </si>
  <si>
    <t>Key Words Research</t>
  </si>
  <si>
    <t>Key Words  Research</t>
  </si>
  <si>
    <t>Title 6</t>
  </si>
  <si>
    <t>Title 7</t>
  </si>
  <si>
    <t>Title 8</t>
  </si>
  <si>
    <t>Title 9</t>
  </si>
  <si>
    <t>Title 10</t>
  </si>
  <si>
    <t>Timing</t>
  </si>
  <si>
    <t>Key Words for Title</t>
  </si>
  <si>
    <t>sealed</t>
  </si>
  <si>
    <t>unique</t>
  </si>
  <si>
    <t>Where to Look</t>
  </si>
  <si>
    <t>Terapeak</t>
  </si>
  <si>
    <t>Hammer Tap</t>
  </si>
  <si>
    <t>Original research text</t>
  </si>
  <si>
    <t>Removing words</t>
  </si>
  <si>
    <t>Price range</t>
  </si>
  <si>
    <t>Find the Outliers</t>
  </si>
  <si>
    <t>What Enhancements</t>
  </si>
  <si>
    <t>Time of the day: (End Day/End Time/Total Sale)</t>
  </si>
  <si>
    <t>Listing Duration</t>
  </si>
  <si>
    <t>Listing Type</t>
  </si>
  <si>
    <t>Number</t>
  </si>
  <si>
    <t>Price (Increase)</t>
  </si>
  <si>
    <t>% (Increase)</t>
  </si>
  <si>
    <t>Suggested Titles</t>
  </si>
  <si>
    <t>Caracter Available (on 55 Max)</t>
  </si>
  <si>
    <t>Limit the search at max sell of 50$</t>
  </si>
  <si>
    <t>Best Days</t>
  </si>
  <si>
    <t>Best Category Choice</t>
  </si>
  <si>
    <r>
      <t xml:space="preserve">Target Day for </t>
    </r>
    <r>
      <rPr>
        <b/>
        <sz val="11"/>
        <color theme="1"/>
        <rFont val="Calibri"/>
        <family val="2"/>
        <scheme val="minor"/>
      </rPr>
      <t>Ending</t>
    </r>
  </si>
  <si>
    <t>Date range: October 27 / November 26 2010</t>
  </si>
  <si>
    <t>rechargeable speaker</t>
  </si>
  <si>
    <t>dock lcd</t>
  </si>
  <si>
    <t>Category #111694</t>
  </si>
  <si>
    <t>Electronics</t>
  </si>
  <si>
    <t>iPod &amp; MP3 Accessories</t>
  </si>
  <si>
    <t>Speakers</t>
  </si>
  <si>
    <t xml:space="preserve">Success </t>
  </si>
  <si>
    <t>Avg Price</t>
  </si>
  <si>
    <t>Sub-Title 1</t>
  </si>
  <si>
    <t>Sub-Title 2</t>
  </si>
  <si>
    <t>Sub-Title 3</t>
  </si>
  <si>
    <t>NEW IPHONE 4 DRUMBASS 2 HANDHELD SPEAKER iPod LIFETRONS</t>
  </si>
  <si>
    <t>♥ LIFETRONS DRUMBASS II RECHARGEABLE iPod MP3 SPEAKER ♥</t>
  </si>
  <si>
    <t>♦♦ RARE LIFETRONS DRUMBASS II PORTABLE iPod MP3 SPEAKER</t>
  </si>
  <si>
    <t>ThumbSpeakers_US.png</t>
  </si>
  <si>
    <t>Thumb US</t>
  </si>
  <si>
    <t>http://inifinitewealth.com/eBayNewTemplates/LifetronsSpeakers/images/Final/ThumbSpeakers_US.png</t>
  </si>
  <si>
    <t>ThumbSpeakers_UK.png</t>
  </si>
  <si>
    <t>Thumb UK</t>
  </si>
  <si>
    <t>ThumbSpeakers_FR.png</t>
  </si>
  <si>
    <t>Thumb FR</t>
  </si>
  <si>
    <t>http://inifinitewealth.com/eBayNewTemplates/LifetronsSpeakers/jojospeakers.html</t>
  </si>
  <si>
    <t>Price + Shipping US</t>
  </si>
  <si>
    <t>Format &amp; Pricing US</t>
  </si>
  <si>
    <t>Change</t>
  </si>
  <si>
    <t xml:space="preserve">US/ UK </t>
  </si>
  <si>
    <t>US / EUR</t>
  </si>
  <si>
    <t>N</t>
    <phoneticPr fontId="4" type="noConversion"/>
  </si>
  <si>
    <t>Shipping US</t>
  </si>
  <si>
    <t>Y</t>
  </si>
  <si>
    <t>Price + Shipping UK</t>
  </si>
  <si>
    <t>Format &amp; Pricing UK</t>
  </si>
  <si>
    <t>Shipping UK</t>
  </si>
  <si>
    <t>Price + Shipping FR</t>
  </si>
  <si>
    <t>Format &amp; Pricing FR</t>
  </si>
  <si>
    <t>Shipping FR</t>
  </si>
  <si>
    <t>Miscellaneous</t>
  </si>
  <si>
    <t>Y</t>
    <phoneticPr fontId="4" type="noConversion"/>
  </si>
  <si>
    <t>USA Only</t>
  </si>
  <si>
    <t>Else</t>
  </si>
  <si>
    <t>Timming</t>
  </si>
  <si>
    <t>rechargeable speaker -dock -lcd -remote</t>
  </si>
  <si>
    <t>POCKET-SIZED DRUMBASS II RECHARGEABLE SPEAKER LIFETRONS</t>
  </si>
  <si>
    <t>LIFETRONS DRUMBASS II MP3 iPod iPad iPhone MINI SPEAKER</t>
  </si>
  <si>
    <t>♥UNIQUE DRUMBASS II RECHARGEABLE IPod MP3 MINI SPEAKER♥</t>
  </si>
  <si>
    <t xml:space="preserve">RECHARGEABLE EXTENDABLE ♥12H OF MUSIC ♥ FACTORY SEALED </t>
  </si>
  <si>
    <t>IN BOX ♥ 12H OF MUSIC ♥ ULTIMATE SOUND ♥ DRUM SHAPED</t>
  </si>
  <si>
    <t>██ UNIQUE ♦ RECHARGEABLE ♦ SWISS MADE ♦ STEREO SOUND ██</t>
  </si>
  <si>
    <t>Electronics &gt; iPod &amp; MP3 Accessories &gt; Speakers</t>
  </si>
  <si>
    <t xml:space="preserve">iphone </t>
  </si>
  <si>
    <t>drumbass</t>
  </si>
  <si>
    <t>lifetrons</t>
  </si>
  <si>
    <t>prize</t>
  </si>
  <si>
    <t>box</t>
  </si>
  <si>
    <t>batteries</t>
  </si>
  <si>
    <t xml:space="preserve">for </t>
  </si>
  <si>
    <t>ipod</t>
  </si>
  <si>
    <t>mp3</t>
  </si>
  <si>
    <t>rechargeable</t>
  </si>
  <si>
    <t>speaker</t>
  </si>
  <si>
    <t>system</t>
  </si>
  <si>
    <t>rare</t>
  </si>
  <si>
    <t>II</t>
  </si>
  <si>
    <t>pocket-sized</t>
  </si>
  <si>
    <t>mini</t>
  </si>
  <si>
    <t>handheld</t>
  </si>
  <si>
    <t>iphone</t>
  </si>
  <si>
    <t>ipad</t>
  </si>
  <si>
    <t>portable</t>
  </si>
  <si>
    <t>2010-12-15</t>
  </si>
  <si>
    <t>90 Days</t>
  </si>
  <si>
    <t>rechargeable speaker -dock -lcd -remote -logitech -ihome</t>
  </si>
  <si>
    <t>AMAZON</t>
  </si>
  <si>
    <t>Amazon Final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</si>
</sst>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&quot;$&quot;#,##0.00"/>
    <numFmt numFmtId="166" formatCode="[$£-809]#,##0.00"/>
    <numFmt numFmtId="167" formatCode="#,##0.00\ [$€-40C]"/>
    <numFmt numFmtId="168" formatCode="[$$-409]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0"/>
      <color indexed="63"/>
      <name val="Verdana"/>
      <family val="2"/>
    </font>
    <font>
      <b/>
      <sz val="11"/>
      <color indexed="8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56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0" fillId="5" borderId="1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166" fontId="0" fillId="3" borderId="7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4" borderId="7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0" fillId="3" borderId="6" xfId="0" applyNumberForma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3" borderId="7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4" borderId="6" xfId="0" applyNumberFormat="1" applyFill="1" applyBorder="1" applyAlignment="1">
      <alignment horizontal="center" vertical="center"/>
    </xf>
    <xf numFmtId="167" fontId="0" fillId="4" borderId="7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166" fontId="0" fillId="0" borderId="3" xfId="0" applyNumberFormat="1" applyFill="1" applyBorder="1" applyAlignment="1">
      <alignment horizontal="center" vertical="center"/>
    </xf>
    <xf numFmtId="0" fontId="1" fillId="6" borderId="4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0" fillId="3" borderId="6" xfId="0" applyNumberFormat="1" applyFont="1" applyFill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8" borderId="1" xfId="1" applyFill="1" applyBorder="1" applyAlignment="1" applyProtection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11" borderId="0" xfId="0" applyFill="1"/>
    <xf numFmtId="0" fontId="0" fillId="13" borderId="13" xfId="0" applyFill="1" applyBorder="1" applyAlignment="1">
      <alignment horizontal="left" vertical="center"/>
    </xf>
    <xf numFmtId="2" fontId="0" fillId="13" borderId="14" xfId="0" applyNumberFormat="1" applyFill="1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2" fontId="0" fillId="0" borderId="0" xfId="0" applyNumberFormat="1" applyAlignment="1">
      <alignment horizontal="left" vertical="center"/>
    </xf>
    <xf numFmtId="0" fontId="0" fillId="0" borderId="15" xfId="0" applyBorder="1" applyAlignment="1">
      <alignment horizontal="left" vertical="center"/>
    </xf>
    <xf numFmtId="2" fontId="0" fillId="0" borderId="16" xfId="0" applyNumberFormat="1" applyBorder="1" applyAlignment="1">
      <alignment horizontal="left" vertical="center"/>
    </xf>
    <xf numFmtId="0" fontId="0" fillId="14" borderId="15" xfId="0" applyFill="1" applyBorder="1" applyAlignment="1" applyProtection="1">
      <alignment horizontal="left" vertical="center"/>
      <protection locked="0"/>
    </xf>
    <xf numFmtId="2" fontId="0" fillId="0" borderId="16" xfId="0" applyNumberFormat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1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8" fontId="0" fillId="3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7" borderId="0" xfId="0" applyFill="1"/>
    <xf numFmtId="0" fontId="0" fillId="18" borderId="0" xfId="0" applyFill="1"/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8" fontId="0" fillId="0" borderId="0" xfId="0" applyNumberFormat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2" fontId="0" fillId="0" borderId="20" xfId="0" applyNumberFormat="1" applyFont="1" applyBorder="1" applyAlignment="1">
      <alignment horizontal="center" vertical="top" wrapText="1"/>
    </xf>
    <xf numFmtId="0" fontId="0" fillId="0" borderId="20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/>
    <xf numFmtId="0" fontId="0" fillId="0" borderId="19" xfId="0" applyFont="1" applyBorder="1" applyAlignment="1">
      <alignment vertical="center" wrapText="1"/>
    </xf>
    <xf numFmtId="0" fontId="1" fillId="16" borderId="0" xfId="0" applyFont="1" applyFill="1"/>
    <xf numFmtId="0" fontId="0" fillId="0" borderId="0" xfId="0" applyFill="1" applyAlignment="1"/>
    <xf numFmtId="0" fontId="0" fillId="4" borderId="0" xfId="0" applyFill="1"/>
    <xf numFmtId="0" fontId="1" fillId="16" borderId="0" xfId="0" applyFont="1" applyFill="1" applyAlignment="1">
      <alignment horizontal="left" vertical="center"/>
    </xf>
    <xf numFmtId="0" fontId="0" fillId="0" borderId="0" xfId="0" quotePrefix="1" applyFill="1" applyAlignment="1"/>
    <xf numFmtId="0" fontId="12" fillId="16" borderId="0" xfId="0" applyFont="1" applyFill="1" applyBorder="1" applyAlignment="1">
      <alignment vertical="top" wrapText="1"/>
    </xf>
    <xf numFmtId="0" fontId="1" fillId="4" borderId="0" xfId="0" applyFont="1" applyFill="1" applyAlignment="1">
      <alignment horizontal="left" vertical="center"/>
    </xf>
    <xf numFmtId="165" fontId="0" fillId="4" borderId="0" xfId="0" applyNumberFormat="1" applyFill="1" applyAlignment="1">
      <alignment horizontal="left" vertical="center"/>
    </xf>
    <xf numFmtId="10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ont="1" applyFill="1"/>
    <xf numFmtId="0" fontId="0" fillId="16" borderId="0" xfId="0" applyFill="1" applyAlignment="1">
      <alignment horizontal="left" vertical="center"/>
    </xf>
    <xf numFmtId="0" fontId="13" fillId="0" borderId="0" xfId="0" applyFont="1"/>
    <xf numFmtId="0" fontId="13" fillId="4" borderId="0" xfId="0" applyFont="1" applyFill="1" applyAlignment="1"/>
    <xf numFmtId="0" fontId="13" fillId="0" borderId="0" xfId="0" applyFont="1" applyAlignment="1">
      <alignment horizontal="left" vertical="center"/>
    </xf>
    <xf numFmtId="0" fontId="1" fillId="4" borderId="0" xfId="0" applyFont="1" applyFill="1" applyAlignment="1"/>
    <xf numFmtId="0" fontId="0" fillId="4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/>
    </xf>
    <xf numFmtId="165" fontId="0" fillId="10" borderId="1" xfId="0" applyNumberFormat="1" applyFont="1" applyFill="1" applyBorder="1" applyAlignment="1">
      <alignment horizontal="center" vertical="center"/>
    </xf>
    <xf numFmtId="165" fontId="0" fillId="0" borderId="2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8" borderId="25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8" borderId="29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0" fillId="0" borderId="28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166" fontId="0" fillId="10" borderId="1" xfId="0" applyNumberFormat="1" applyFont="1" applyFill="1" applyBorder="1" applyAlignment="1">
      <alignment horizontal="center" vertical="center"/>
    </xf>
    <xf numFmtId="166" fontId="0" fillId="0" borderId="25" xfId="0" applyNumberFormat="1" applyFont="1" applyBorder="1" applyAlignment="1">
      <alignment horizontal="center" vertical="center"/>
    </xf>
    <xf numFmtId="166" fontId="0" fillId="0" borderId="28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167" fontId="0" fillId="10" borderId="1" xfId="0" applyNumberFormat="1" applyFont="1" applyFill="1" applyBorder="1" applyAlignment="1">
      <alignment horizontal="center" vertical="center"/>
    </xf>
    <xf numFmtId="167" fontId="0" fillId="0" borderId="25" xfId="0" applyNumberFormat="1" applyFont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 wrapText="1"/>
    </xf>
    <xf numFmtId="167" fontId="0" fillId="0" borderId="28" xfId="0" applyNumberFormat="1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64" fontId="0" fillId="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/>
    </xf>
    <xf numFmtId="0" fontId="17" fillId="13" borderId="4" xfId="0" applyNumberFormat="1" applyFont="1" applyFill="1" applyBorder="1" applyAlignment="1">
      <alignment horizontal="center" vertical="center"/>
    </xf>
    <xf numFmtId="0" fontId="1" fillId="13" borderId="4" xfId="0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5" fillId="0" borderId="2" xfId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11" fillId="12" borderId="12" xfId="0" applyFont="1" applyFill="1" applyBorder="1" applyAlignment="1"/>
    <xf numFmtId="0" fontId="0" fillId="0" borderId="12" xfId="0" applyBorder="1" applyAlignment="1"/>
    <xf numFmtId="0" fontId="0" fillId="4" borderId="0" xfId="0" applyFill="1" applyAlignment="1"/>
    <xf numFmtId="0" fontId="0" fillId="4" borderId="0" xfId="0" quotePrefix="1" applyFill="1" applyAlignment="1"/>
    <xf numFmtId="0" fontId="0" fillId="0" borderId="0" xfId="0" applyAlignment="1"/>
    <xf numFmtId="166" fontId="1" fillId="2" borderId="6" xfId="0" applyNumberFormat="1" applyFont="1" applyFill="1" applyBorder="1" applyAlignment="1">
      <alignment horizontal="center" vertical="center"/>
    </xf>
    <xf numFmtId="166" fontId="1" fillId="2" borderId="7" xfId="0" applyNumberFormat="1" applyFont="1" applyFill="1" applyBorder="1" applyAlignment="1">
      <alignment horizontal="center" vertical="center"/>
    </xf>
    <xf numFmtId="167" fontId="1" fillId="2" borderId="6" xfId="0" applyNumberFormat="1" applyFont="1" applyFill="1" applyBorder="1" applyAlignment="1">
      <alignment horizontal="center" vertical="center"/>
    </xf>
    <xf numFmtId="167" fontId="1" fillId="2" borderId="7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  <color rgb="FFFFCC99"/>
      <color rgb="FFCCFFFF"/>
      <color rgb="FFFFFF99"/>
      <color rgb="FFFFFFCC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99060</xdr:colOff>
      <xdr:row>34</xdr:row>
      <xdr:rowOff>99060</xdr:rowOff>
    </xdr:to>
    <xdr:sp macro="" textlink="">
      <xdr:nvSpPr>
        <xdr:cNvPr id="2" name="AutoShape 37"/>
        <xdr:cNvSpPr>
          <a:spLocks noChangeAspect="1" noChangeArrowheads="1"/>
        </xdr:cNvSpPr>
      </xdr:nvSpPr>
      <xdr:spPr bwMode="auto">
        <a:xfrm>
          <a:off x="609600" y="5577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99060</xdr:colOff>
      <xdr:row>34</xdr:row>
      <xdr:rowOff>99060</xdr:rowOff>
    </xdr:to>
    <xdr:sp macro="" textlink="">
      <xdr:nvSpPr>
        <xdr:cNvPr id="3" name="AutoShape 39"/>
        <xdr:cNvSpPr>
          <a:spLocks noChangeAspect="1" noChangeArrowheads="1"/>
        </xdr:cNvSpPr>
      </xdr:nvSpPr>
      <xdr:spPr bwMode="auto">
        <a:xfrm>
          <a:off x="609600" y="557784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99060</xdr:colOff>
      <xdr:row>18</xdr:row>
      <xdr:rowOff>99060</xdr:rowOff>
    </xdr:to>
    <xdr:sp macro="" textlink="">
      <xdr:nvSpPr>
        <xdr:cNvPr id="4" name="AutoShape 349"/>
        <xdr:cNvSpPr>
          <a:spLocks noChangeAspect="1" noChangeArrowheads="1"/>
        </xdr:cNvSpPr>
      </xdr:nvSpPr>
      <xdr:spPr bwMode="auto">
        <a:xfrm>
          <a:off x="609600" y="34747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99060</xdr:colOff>
      <xdr:row>18</xdr:row>
      <xdr:rowOff>99060</xdr:rowOff>
    </xdr:to>
    <xdr:sp macro="" textlink="">
      <xdr:nvSpPr>
        <xdr:cNvPr id="5" name="AutoShape 350"/>
        <xdr:cNvSpPr>
          <a:spLocks noChangeAspect="1" noChangeArrowheads="1"/>
        </xdr:cNvSpPr>
      </xdr:nvSpPr>
      <xdr:spPr bwMode="auto">
        <a:xfrm>
          <a:off x="3901440" y="3474720"/>
          <a:ext cx="99060" cy="99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" name="Picture 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" name="Picture 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" name="Picture 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" name="Picture 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" name="Picture 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" name="Picture 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" name="Picture 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" name="Picture 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" name="Picture 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" name="Picture 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" name="Picture 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" name="Picture 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" name="Picture 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" name="Picture 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" name="Picture 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" name="Picture 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" name="Picture 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" name="Picture 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" name="Picture 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" name="Picture 2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" name="Picture 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" name="Picture 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" name="Picture 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" name="Picture 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" name="Picture 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1" name="Picture 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2" name="Picture 3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3" name="Picture 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4" name="Picture 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5" name="Picture 3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6" name="Picture 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7" name="Picture 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8" name="Picture 3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9" name="Picture 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0" name="Picture 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1" name="Picture 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2" name="Picture 4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3" name="Picture 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4" name="Picture 4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" name="Picture 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" name="Picture 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" name="Picture 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" name="Picture 4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" name="Picture 4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" name="Picture 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" name="Picture 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" name="Picture 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" name="Picture 5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" name="Picture 5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" name="Picture 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" name="Picture 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" name="Picture 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" name="Picture 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" name="Picture 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" name="Picture 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" name="Picture 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" name="Picture 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" name="Picture 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" name="Picture 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" name="Picture 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" name="Picture 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" name="Picture 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" name="Picture 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" name="Picture 6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" name="Picture 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" name="Picture 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" name="Picture 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" name="Picture 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" name="Picture 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5" name="Picture 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6" name="Picture 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7" name="Picture 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8" name="Picture 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9" name="Picture 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0" name="Picture 7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1" name="Picture 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2" name="Picture 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3" name="Picture 8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4" name="Picture 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5" name="Picture 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6" name="Picture 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7" name="Picture 8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88" name="Picture 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89" name="Picture 8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0" name="Picture 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1" name="Picture 9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2" name="Picture 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3" name="Picture 9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4" name="Picture 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5" name="Picture 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6" name="Picture 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7" name="Picture 9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98" name="Picture 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99" name="Picture 9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0" name="Picture 9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1" name="Picture 10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2" name="Picture 10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3" name="Picture 1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4" name="Picture 1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5" name="Picture 10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6" name="Picture 1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7" name="Picture 10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08" name="Picture 10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09" name="Picture 1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0" name="Picture 1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1" name="Picture 1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2" name="Picture 11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3" name="Picture 1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4" name="Picture 1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5" name="Picture 1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6" name="Picture 1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7" name="Picture 1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18" name="Picture 1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19" name="Picture 1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0" name="Picture 11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1" name="Picture 1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2" name="Picture 12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3" name="Picture 1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4" name="Picture 1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5" name="Picture 12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6" name="Picture 1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7" name="Picture 1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28" name="Picture 1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29" name="Picture 1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0" name="Picture 1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1" name="Picture 1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2" name="Picture 1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3" name="Picture 1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4" name="Picture 1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5" name="Picture 13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6" name="Picture 1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7" name="Picture 1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38" name="Picture 13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39" name="Picture 1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0" name="Picture 1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1" name="Picture 1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2" name="Picture 14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3" name="Picture 1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4" name="Picture 1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5" name="Picture 1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6" name="Picture 14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7" name="Picture 1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48" name="Picture 14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49" name="Picture 14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0" name="Picture 1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1" name="Picture 1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2" name="Picture 15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3" name="Picture 15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4" name="Picture 1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5" name="Picture 1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6" name="Picture 15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7" name="Picture 1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58" name="Picture 1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59" name="Picture 1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0" name="Picture 15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1" name="Picture 1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2" name="Picture 1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3" name="Picture 1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4" name="Picture 1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5" name="Picture 1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6" name="Picture 1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7" name="Picture 1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68" name="Picture 1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69" name="Picture 16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0" name="Picture 16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1" name="Picture 1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2" name="Picture 17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3" name="Picture 1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4" name="Picture 1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5" name="Picture 1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6" name="Picture 1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77" name="Picture 1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78" name="Picture 1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179" name="Picture 17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0" name="Picture 179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181" name="Picture 18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2" name="Picture 181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183" name="Picture 18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4" name="Picture 183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85" name="Picture 18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6" name="Picture 1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87" name="Picture 1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88" name="Picture 1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89" name="Picture 1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0" name="Picture 18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1" name="Picture 1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2" name="Picture 1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3" name="Picture 1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4" name="Picture 1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5" name="Picture 19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6" name="Picture 1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7" name="Picture 1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198" name="Picture 1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199" name="Picture 1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0" name="Picture 1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1" name="Picture 2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2" name="Picture 2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3" name="Picture 20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4" name="Picture 20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5" name="Picture 20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6" name="Picture 20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7" name="Picture 20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08" name="Picture 2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09" name="Picture 20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0" name="Picture 2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1" name="Picture 21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2" name="Picture 2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3" name="Picture 21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4" name="Picture 2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5" name="Picture 21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6" name="Picture 2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7" name="Picture 21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18" name="Picture 2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19" name="Picture 21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0" name="Picture 2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1" name="Picture 22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2" name="Picture 2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3" name="Picture 22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4" name="Picture 22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5" name="Picture 22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6" name="Picture 2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7" name="Picture 22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28" name="Picture 2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29" name="Picture 22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0" name="Picture 2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1" name="Picture 23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2" name="Picture 23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3" name="Picture 23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4" name="Picture 2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5" name="Picture 2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6" name="Picture 2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7" name="Picture 23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38" name="Picture 2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39" name="Picture 23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0" name="Picture 2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1" name="Picture 2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2" name="Picture 2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3" name="Picture 24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4" name="Picture 24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5" name="Picture 2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6" name="Picture 24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7" name="Picture 2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48" name="Picture 24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49" name="Picture 2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0" name="Picture 2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1" name="Picture 2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2" name="Picture 2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3" name="Picture 2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4" name="Picture 2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5" name="Picture 2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6" name="Picture 2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7" name="Picture 25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58" name="Picture 2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59" name="Picture 25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0" name="Picture 2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1" name="Picture 26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2" name="Picture 26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3" name="Picture 26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4" name="Picture 2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5" name="Picture 26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6" name="Picture 2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7" name="Picture 26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68" name="Picture 26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69" name="Picture 2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0" name="Picture 2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1" name="Picture 27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2" name="Picture 2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3" name="Picture 27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4" name="Picture 2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5" name="Picture 27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6" name="Picture 2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7" name="Picture 27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78" name="Picture 27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79" name="Picture 27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0" name="Picture 27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1" name="Picture 28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2" name="Picture 2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3" name="Picture 28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4" name="Picture 2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5" name="Picture 28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6" name="Picture 2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7" name="Picture 2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88" name="Picture 2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89" name="Picture 2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0" name="Picture 2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1" name="Picture 2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2" name="Picture 2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3" name="Picture 2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4" name="Picture 2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5" name="Picture 29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6" name="Picture 29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7" name="Picture 2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298" name="Picture 2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299" name="Picture 2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0" name="Picture 2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301" name="Picture 3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2" name="Picture 3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3" name="Picture 30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4" name="Picture 3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5" name="Picture 30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6" name="Picture 3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7" name="Picture 30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08" name="Picture 3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09" name="Picture 30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310" name="Picture 30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1" name="Picture 31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2" name="Picture 31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3" name="Picture 31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4" name="Picture 31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5" name="Picture 31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6" name="Picture 31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7" name="Picture 31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8" name="Picture 31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19" name="Picture 31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320" name="Picture 31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</xdr:colOff>
      <xdr:row>56</xdr:row>
      <xdr:rowOff>7620</xdr:rowOff>
    </xdr:to>
    <xdr:pic>
      <xdr:nvPicPr>
        <xdr:cNvPr id="321" name="Picture 32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982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322" name="Picture 32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323" name="Picture 32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</xdr:colOff>
      <xdr:row>58</xdr:row>
      <xdr:rowOff>7620</xdr:rowOff>
    </xdr:to>
    <xdr:pic>
      <xdr:nvPicPr>
        <xdr:cNvPr id="324" name="Picture 32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36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7620</xdr:colOff>
      <xdr:row>59</xdr:row>
      <xdr:rowOff>7620</xdr:rowOff>
    </xdr:to>
    <xdr:pic>
      <xdr:nvPicPr>
        <xdr:cNvPr id="325" name="Picture 32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553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326" name="Picture 32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327" name="Picture 32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328" name="Picture 32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329" name="Picture 32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7620</xdr:colOff>
      <xdr:row>62</xdr:row>
      <xdr:rowOff>7620</xdr:rowOff>
    </xdr:to>
    <xdr:pic>
      <xdr:nvPicPr>
        <xdr:cNvPr id="330" name="Picture 32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125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1" name="Picture 33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2" name="Picture 33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3" name="Picture 33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4" name="Picture 33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5" name="Picture 33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6" name="Picture 33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7" name="Picture 33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8" name="Picture 33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339" name="Picture 33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0" name="Picture 33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1" name="Picture 3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2" name="Picture 34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3" name="Picture 34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4" name="Picture 34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5" name="Picture 3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6" name="Picture 34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7" name="Picture 3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48" name="Picture 34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49" name="Picture 3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0" name="Picture 34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1" name="Picture 3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2" name="Picture 35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3" name="Picture 3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4" name="Picture 35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5" name="Picture 3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6" name="Picture 35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7" name="Picture 35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58" name="Picture 35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59" name="Picture 35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0" name="Picture 35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1" name="Picture 36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2" name="Picture 36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3" name="Picture 36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4" name="Picture 36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5" name="Picture 36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6" name="Picture 36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7" name="Picture 36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68" name="Picture 36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69" name="Picture 3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0" name="Picture 36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1" name="Picture 37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2" name="Picture 37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3" name="Picture 37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4" name="Picture 37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5" name="Picture 37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6" name="Picture 37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7" name="Picture 37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78" name="Picture 37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79" name="Picture 37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0" name="Picture 37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1" name="Picture 38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2" name="Picture 38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3" name="Picture 38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4" name="Picture 38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5" name="Picture 38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6" name="Picture 38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7" name="Picture 3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88" name="Picture 38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89" name="Picture 3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0" name="Picture 38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1" name="Picture 3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2" name="Picture 39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3" name="Picture 3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4" name="Picture 39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5" name="Picture 39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6" name="Picture 39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7" name="Picture 3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398" name="Picture 39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399" name="Picture 3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0" name="Picture 39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1" name="Picture 4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2" name="Picture 40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3" name="Picture 40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4" name="Picture 40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5" name="Picture 40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6" name="Picture 40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7" name="Picture 40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08" name="Picture 40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09" name="Picture 40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0" name="Picture 40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1" name="Picture 41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2" name="Picture 41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3" name="Picture 41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4" name="Picture 41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5" name="Picture 41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6" name="Picture 41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7" name="Picture 41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18" name="Picture 41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19" name="Picture 41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0" name="Picture 41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1" name="Picture 42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2" name="Picture 42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3" name="Picture 42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4" name="Picture 42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5" name="Picture 42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6" name="Picture 42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7" name="Picture 42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28" name="Picture 42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29" name="Picture 42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0" name="Picture 42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1" name="Picture 43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2" name="Picture 43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3" name="Picture 43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4" name="Picture 43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5" name="Picture 4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6" name="Picture 43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7" name="Picture 43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38" name="Picture 43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39" name="Picture 43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0" name="Picture 43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1" name="Picture 4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2" name="Picture 44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3" name="Picture 44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4" name="Picture 44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5" name="Picture 4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6" name="Picture 44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7" name="Picture 4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48" name="Picture 44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449" name="Picture 4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450" name="Picture 44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1" name="Picture 4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2" name="Picture 4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3" name="Picture 4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4" name="Picture 4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5" name="Picture 4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6" name="Picture 45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7" name="Picture 4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58" name="Picture 4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59" name="Picture 4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0" name="Picture 4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1" name="Picture 4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2" name="Picture 4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3" name="Picture 4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4" name="Picture 4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5" name="Picture 4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6" name="Picture 4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7" name="Picture 4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68" name="Picture 4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69" name="Picture 4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0" name="Picture 4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1" name="Picture 4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2" name="Picture 4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3" name="Picture 4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4" name="Picture 4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5" name="Picture 4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6" name="Picture 4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7" name="Picture 4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78" name="Picture 4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79" name="Picture 4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0" name="Picture 47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1" name="Picture 4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2" name="Picture 4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3" name="Picture 48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4" name="Picture 4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5" name="Picture 4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6" name="Picture 4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7" name="Picture 48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88" name="Picture 4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89" name="Picture 48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0" name="Picture 48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1" name="Picture 49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2" name="Picture 4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3" name="Picture 49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4" name="Picture 4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5" name="Picture 4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6" name="Picture 4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7" name="Picture 49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498" name="Picture 4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499" name="Picture 49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0" name="Picture 4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1" name="Picture 5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2" name="Picture 5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3" name="Picture 5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4" name="Picture 50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5" name="Picture 50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6" name="Picture 50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7" name="Picture 50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08" name="Picture 50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09" name="Picture 5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0" name="Picture 5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1" name="Picture 5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2" name="Picture 5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3" name="Picture 5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4" name="Picture 5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5" name="Picture 5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6" name="Picture 5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7" name="Picture 5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18" name="Picture 5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19" name="Picture 5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0" name="Picture 5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1" name="Picture 5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2" name="Picture 5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3" name="Picture 5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4" name="Picture 52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5" name="Picture 52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6" name="Picture 52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7" name="Picture 5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28" name="Picture 52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29" name="Picture 5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0" name="Picture 52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1" name="Picture 5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2" name="Picture 53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3" name="Picture 5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4" name="Picture 53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5" name="Picture 5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6" name="Picture 53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7" name="Picture 5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38" name="Picture 53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39" name="Picture 5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0" name="Picture 53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1" name="Picture 5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2" name="Picture 54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3" name="Picture 5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4" name="Picture 54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5" name="Picture 54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6" name="Picture 54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7" name="Picture 54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48" name="Picture 54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49" name="Picture 5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0" name="Picture 54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1" name="Picture 5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2" name="Picture 55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3" name="Picture 55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4" name="Picture 55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5" name="Picture 5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6" name="Picture 55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7" name="Picture 55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58" name="Picture 55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59" name="Picture 5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0" name="Picture 55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1" name="Picture 5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2" name="Picture 56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3" name="Picture 5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4" name="Picture 56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5" name="Picture 56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6" name="Picture 56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7" name="Picture 56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68" name="Picture 56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69" name="Picture 56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0" name="Picture 56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1" name="Picture 5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2" name="Picture 57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3" name="Picture 5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4" name="Picture 57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5" name="Picture 5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6" name="Picture 57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7" name="Picture 57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78" name="Picture 57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79" name="Picture 5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0" name="Picture 57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1" name="Picture 5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2" name="Picture 58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3" name="Picture 58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4" name="Picture 58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5" name="Picture 5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6" name="Picture 58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7" name="Picture 58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88" name="Picture 58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89" name="Picture 58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0" name="Picture 58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1" name="Picture 59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2" name="Picture 59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3" name="Picture 59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4" name="Picture 59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5" name="Picture 5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6" name="Picture 59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7" name="Picture 59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598" name="Picture 59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599" name="Picture 59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0" name="Picture 59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1" name="Picture 60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2" name="Picture 60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3" name="Picture 6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4" name="Picture 60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5" name="Picture 60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6" name="Picture 60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7" name="Picture 60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08" name="Picture 60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09" name="Picture 6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0" name="Picture 60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1" name="Picture 6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2" name="Picture 61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3" name="Picture 61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4" name="Picture 613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5" name="Picture 61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6" name="Picture 615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7" name="Picture 61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18" name="Picture 617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19" name="Picture 6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20" name="Picture 619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1" name="Picture 6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22" name="Picture 621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3" name="Picture 62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624" name="Picture 62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5" name="Picture 624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626" name="Picture 62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7" name="Picture 626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628" name="Picture 62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29" name="Picture 628" descr="C:\Hammertap\HammerTap3\TemplateFiles\arrow_equal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0" name="Picture 62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1" name="Picture 63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2" name="Picture 6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3" name="Picture 6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4" name="Picture 63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5" name="Picture 63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6" name="Picture 63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7" name="Picture 63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38" name="Picture 6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39" name="Picture 63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0" name="Picture 63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1" name="Picture 64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2" name="Picture 6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3" name="Picture 6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4" name="Picture 6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5" name="Picture 6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6" name="Picture 6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7" name="Picture 6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48" name="Picture 64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49" name="Picture 64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0" name="Picture 64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1" name="Picture 65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2" name="Picture 65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3" name="Picture 6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4" name="Picture 65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5" name="Picture 65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6" name="Picture 6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7" name="Picture 65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58" name="Picture 65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59" name="Picture 65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0" name="Picture 65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1" name="Picture 66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2" name="Picture 66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3" name="Picture 66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4" name="Picture 66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5" name="Picture 66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6" name="Picture 66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7" name="Picture 66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68" name="Picture 66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69" name="Picture 66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0" name="Picture 66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1" name="Picture 67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2" name="Picture 67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3" name="Picture 67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4" name="Picture 67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5" name="Picture 67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6" name="Picture 67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7" name="Picture 67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78" name="Picture 67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79" name="Picture 67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0" name="Picture 67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1" name="Picture 68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2" name="Picture 68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3" name="Picture 68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4" name="Picture 68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5" name="Picture 68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6" name="Picture 6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7" name="Picture 68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88" name="Picture 68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89" name="Picture 68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0" name="Picture 6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1" name="Picture 69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2" name="Picture 6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3" name="Picture 69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4" name="Picture 6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5" name="Picture 69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6" name="Picture 69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7" name="Picture 69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698" name="Picture 69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699" name="Picture 69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0" name="Picture 69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1" name="Picture 70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2" name="Picture 70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3" name="Picture 70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4" name="Picture 7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5" name="Picture 70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6" name="Picture 7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7" name="Picture 70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08" name="Picture 7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09" name="Picture 70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0" name="Picture 70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1" name="Picture 71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2" name="Picture 71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3" name="Picture 71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4" name="Picture 71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5" name="Picture 71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6" name="Picture 71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7" name="Picture 71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18" name="Picture 71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19" name="Picture 71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0" name="Picture 71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1" name="Picture 720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2" name="Picture 72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3" name="Picture 72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4" name="Picture 7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5" name="Picture 72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6" name="Picture 72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7" name="Picture 72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28" name="Picture 72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29" name="Picture 728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0" name="Picture 72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1" name="Picture 73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2" name="Picture 7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3" name="Picture 73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4" name="Picture 73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5" name="Picture 73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6" name="Picture 73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7" name="Picture 736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38" name="Picture 7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39" name="Picture 73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0" name="Picture 73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1" name="Picture 74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2" name="Picture 7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3" name="Picture 742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4" name="Picture 7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5" name="Picture 744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83820</xdr:colOff>
      <xdr:row>55</xdr:row>
      <xdr:rowOff>106680</xdr:rowOff>
    </xdr:to>
    <xdr:pic>
      <xdr:nvPicPr>
        <xdr:cNvPr id="746" name="Picture 7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7" name="Picture 746" descr="C:\Hammertap\HammerTap3\TemplateFiles\arrow_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48" name="Picture 74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49" name="Picture 748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0" name="Picture 74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51" name="Picture 750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2" name="Picture 75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53" name="Picture 752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4" name="Picture 75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83820</xdr:colOff>
      <xdr:row>55</xdr:row>
      <xdr:rowOff>106680</xdr:rowOff>
    </xdr:to>
    <xdr:pic>
      <xdr:nvPicPr>
        <xdr:cNvPr id="755" name="Picture 754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97917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6" name="Picture 75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7" name="Picture 75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8" name="Picture 75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59" name="Picture 75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0" name="Picture 75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1" name="Picture 76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2" name="Picture 76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3" name="Picture 76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4" name="Picture 76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</xdr:colOff>
      <xdr:row>55</xdr:row>
      <xdr:rowOff>7620</xdr:rowOff>
    </xdr:to>
    <xdr:pic>
      <xdr:nvPicPr>
        <xdr:cNvPr id="765" name="Picture 76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791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7620</xdr:colOff>
      <xdr:row>56</xdr:row>
      <xdr:rowOff>7620</xdr:rowOff>
    </xdr:to>
    <xdr:pic>
      <xdr:nvPicPr>
        <xdr:cNvPr id="766" name="Picture 76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9982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767" name="Picture 76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7620</xdr:colOff>
      <xdr:row>57</xdr:row>
      <xdr:rowOff>7620</xdr:rowOff>
    </xdr:to>
    <xdr:pic>
      <xdr:nvPicPr>
        <xdr:cNvPr id="768" name="Picture 76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172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3</xdr:col>
      <xdr:colOff>7620</xdr:colOff>
      <xdr:row>58</xdr:row>
      <xdr:rowOff>7620</xdr:rowOff>
    </xdr:to>
    <xdr:pic>
      <xdr:nvPicPr>
        <xdr:cNvPr id="769" name="Picture 76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363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7620</xdr:colOff>
      <xdr:row>59</xdr:row>
      <xdr:rowOff>7620</xdr:rowOff>
    </xdr:to>
    <xdr:pic>
      <xdr:nvPicPr>
        <xdr:cNvPr id="770" name="Picture 76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553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771" name="Picture 77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7620</xdr:colOff>
      <xdr:row>60</xdr:row>
      <xdr:rowOff>7620</xdr:rowOff>
    </xdr:to>
    <xdr:pic>
      <xdr:nvPicPr>
        <xdr:cNvPr id="772" name="Picture 77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744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773" name="Picture 77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7620</xdr:colOff>
      <xdr:row>61</xdr:row>
      <xdr:rowOff>7620</xdr:rowOff>
    </xdr:to>
    <xdr:pic>
      <xdr:nvPicPr>
        <xdr:cNvPr id="774" name="Picture 77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0934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7620</xdr:colOff>
      <xdr:row>62</xdr:row>
      <xdr:rowOff>7620</xdr:rowOff>
    </xdr:to>
    <xdr:pic>
      <xdr:nvPicPr>
        <xdr:cNvPr id="775" name="Picture 77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125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6" name="Picture 775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7" name="Picture 77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8" name="Picture 777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79" name="Picture 77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0" name="Picture 779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1" name="Picture 78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2" name="Picture 781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3" name="Picture 78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7620</xdr:colOff>
      <xdr:row>63</xdr:row>
      <xdr:rowOff>7620</xdr:rowOff>
    </xdr:to>
    <xdr:pic>
      <xdr:nvPicPr>
        <xdr:cNvPr id="784" name="Picture 783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3157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85" name="Picture 78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86" name="Picture 7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87" name="Picture 78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88" name="Picture 78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89" name="Picture 78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0" name="Picture 7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1" name="Picture 79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2" name="Picture 7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3" name="Picture 79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4" name="Picture 7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5" name="Picture 79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6" name="Picture 79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7" name="Picture 79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798" name="Picture 79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799" name="Picture 79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0" name="Picture 79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1" name="Picture 80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2" name="Picture 80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3" name="Picture 80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4" name="Picture 80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5" name="Picture 80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6" name="Picture 80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7" name="Picture 80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08" name="Picture 80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09" name="Picture 80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0" name="Picture 80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1" name="Picture 81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2" name="Picture 81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3" name="Picture 81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4" name="Picture 81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5" name="Picture 81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6" name="Picture 81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7" name="Picture 81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18" name="Picture 81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19" name="Picture 81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0" name="Picture 81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1" name="Picture 82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2" name="Picture 82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3" name="Picture 82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4" name="Picture 82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5" name="Picture 82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6" name="Picture 82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7" name="Picture 82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28" name="Picture 82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29" name="Picture 82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0" name="Picture 82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1" name="Picture 83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2" name="Picture 83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3" name="Picture 83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4" name="Picture 83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5" name="Picture 83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6" name="Picture 83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7" name="Picture 83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38" name="Picture 83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39" name="Picture 83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0" name="Picture 83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1" name="Picture 84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2" name="Picture 84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3" name="Picture 84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4" name="Picture 84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5" name="Picture 84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6" name="Picture 84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7" name="Picture 84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48" name="Picture 84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49" name="Picture 84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0" name="Picture 84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1" name="Picture 85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2" name="Picture 85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3" name="Picture 85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4" name="Picture 85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5" name="Picture 85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6" name="Picture 85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7" name="Picture 85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58" name="Picture 85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59" name="Picture 85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0" name="Picture 85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1" name="Picture 86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2" name="Picture 86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3" name="Picture 86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4" name="Picture 86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5" name="Picture 86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6" name="Picture 86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7" name="Picture 86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68" name="Picture 86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69" name="Picture 86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0" name="Picture 86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1" name="Picture 87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2" name="Picture 87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3" name="Picture 87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4" name="Picture 87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5" name="Picture 87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6" name="Picture 87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7" name="Picture 87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78" name="Picture 87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79" name="Picture 87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0" name="Picture 87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1" name="Picture 88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2" name="Picture 88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3" name="Picture 88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4" name="Picture 88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5" name="Picture 88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6" name="Picture 885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7" name="Picture 886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88" name="Picture 887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89" name="Picture 888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90" name="Picture 889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91" name="Picture 890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92" name="Picture 891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93" name="Picture 892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83820</xdr:colOff>
      <xdr:row>64</xdr:row>
      <xdr:rowOff>106680</xdr:rowOff>
    </xdr:to>
    <xdr:pic>
      <xdr:nvPicPr>
        <xdr:cNvPr id="894" name="Picture 893" descr="C:\Hammertap\HammerTap3\TemplateFiles\arrow_down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860" y="11506200"/>
          <a:ext cx="8382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7620</xdr:colOff>
      <xdr:row>64</xdr:row>
      <xdr:rowOff>7620</xdr:rowOff>
    </xdr:to>
    <xdr:pic>
      <xdr:nvPicPr>
        <xdr:cNvPr id="895" name="Picture 894" descr="C:\Hammertap\HammerTap3\TemplateFiles\blank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5062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ifinitewealth.com/eBayNewTemplates/LifetronsSpeakers/images/Final/ThumbSpeakers_US.png" TargetMode="External"/><Relationship Id="rId2" Type="http://schemas.openxmlformats.org/officeDocument/2006/relationships/hyperlink" Target="http://inifinitewealth.com/eBayNewTemplates/LifetronsSpeakers/images/Final/ThumbSpeakers_US.png" TargetMode="External"/><Relationship Id="rId1" Type="http://schemas.openxmlformats.org/officeDocument/2006/relationships/hyperlink" Target="http://inifinitewealth.com/eBayNewTemplates/LifetronsSpeakers/images/Final/ThumbSpeakers_US.p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nifinitewealth.com/eBayNewTemplates/LifetronsSpeakers/jojospeaker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28"/>
  <sheetViews>
    <sheetView topLeftCell="A57" workbookViewId="0">
      <selection activeCell="I127" sqref="I127"/>
    </sheetView>
  </sheetViews>
  <sheetFormatPr defaultRowHeight="14.4" x14ac:dyDescent="0.3"/>
  <cols>
    <col min="1" max="1" width="2.44140625" customWidth="1"/>
    <col min="2" max="2" width="18.6640625" customWidth="1"/>
    <col min="3" max="8" width="12.5546875" customWidth="1"/>
    <col min="9" max="9" width="13.5546875" customWidth="1"/>
    <col min="10" max="10" width="10.77734375" customWidth="1"/>
    <col min="11" max="11" width="1.77734375" customWidth="1"/>
    <col min="12" max="12" width="9.21875" customWidth="1"/>
    <col min="13" max="13" width="11.6640625" customWidth="1"/>
    <col min="14" max="14" width="15.44140625" customWidth="1"/>
  </cols>
  <sheetData>
    <row r="2" spans="2:15" ht="38.4" customHeight="1" x14ac:dyDescent="0.3">
      <c r="B2" s="50" t="s">
        <v>156</v>
      </c>
      <c r="C2" s="196" t="s">
        <v>229</v>
      </c>
      <c r="D2" s="195"/>
      <c r="E2" s="195"/>
      <c r="F2" s="195"/>
      <c r="G2" s="195"/>
      <c r="H2" s="195"/>
      <c r="I2" s="195"/>
      <c r="J2" s="61"/>
      <c r="K2" s="61"/>
      <c r="L2" s="196" t="s">
        <v>167</v>
      </c>
      <c r="M2" s="196"/>
      <c r="N2" s="61"/>
      <c r="O2" s="61"/>
    </row>
    <row r="3" spans="2:15" ht="38.4" customHeight="1" x14ac:dyDescent="0.3">
      <c r="B3" s="50" t="s">
        <v>157</v>
      </c>
      <c r="C3" s="197"/>
      <c r="D3" s="195"/>
      <c r="E3" s="195"/>
      <c r="F3" s="195"/>
      <c r="G3" s="195"/>
      <c r="H3" s="195"/>
      <c r="I3" s="195"/>
      <c r="J3" s="61"/>
      <c r="K3" s="61"/>
      <c r="L3" s="101" t="s">
        <v>168</v>
      </c>
      <c r="M3" s="102" t="s">
        <v>169</v>
      </c>
      <c r="N3" s="61"/>
      <c r="O3" s="61"/>
    </row>
    <row r="4" spans="2:15" x14ac:dyDescent="0.3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2:15" x14ac:dyDescent="0.3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2:15" x14ac:dyDescent="0.3">
      <c r="B6" s="50" t="s">
        <v>164</v>
      </c>
      <c r="C6" s="96" t="s">
        <v>237</v>
      </c>
      <c r="D6" s="96" t="s">
        <v>240</v>
      </c>
      <c r="E6" s="96" t="s">
        <v>244</v>
      </c>
      <c r="F6" s="96" t="s">
        <v>248</v>
      </c>
      <c r="G6" s="96" t="s">
        <v>252</v>
      </c>
      <c r="H6" s="96" t="s">
        <v>256</v>
      </c>
      <c r="I6" s="131"/>
      <c r="J6" s="51"/>
      <c r="K6" s="51"/>
      <c r="L6" s="97"/>
      <c r="M6" s="98"/>
      <c r="N6" s="51"/>
      <c r="O6" s="51"/>
    </row>
    <row r="7" spans="2:15" x14ac:dyDescent="0.3">
      <c r="B7" s="50"/>
      <c r="C7" s="96">
        <v>4</v>
      </c>
      <c r="D7" s="96" t="s">
        <v>165</v>
      </c>
      <c r="E7" s="96" t="s">
        <v>245</v>
      </c>
      <c r="F7" s="96" t="s">
        <v>249</v>
      </c>
      <c r="G7" s="96" t="s">
        <v>253</v>
      </c>
      <c r="H7" s="96" t="s">
        <v>244</v>
      </c>
      <c r="I7" s="131"/>
      <c r="J7" s="51"/>
      <c r="K7" s="51"/>
      <c r="L7" s="97"/>
      <c r="M7" s="98"/>
      <c r="N7" s="51"/>
      <c r="O7" s="51"/>
    </row>
    <row r="8" spans="2:15" x14ac:dyDescent="0.3">
      <c r="B8" s="50"/>
      <c r="C8" s="96" t="s">
        <v>238</v>
      </c>
      <c r="D8" s="96" t="s">
        <v>241</v>
      </c>
      <c r="E8" s="96" t="s">
        <v>129</v>
      </c>
      <c r="F8" s="96" t="s">
        <v>166</v>
      </c>
      <c r="G8" s="96" t="s">
        <v>239</v>
      </c>
      <c r="H8" s="96"/>
      <c r="I8" s="131"/>
      <c r="J8" s="51"/>
      <c r="K8" s="51"/>
      <c r="L8" s="61"/>
      <c r="M8" s="98"/>
      <c r="N8" s="51"/>
      <c r="O8" s="51"/>
    </row>
    <row r="9" spans="2:15" x14ac:dyDescent="0.3">
      <c r="B9" s="50"/>
      <c r="C9" s="96">
        <v>2</v>
      </c>
      <c r="D9" s="96" t="s">
        <v>242</v>
      </c>
      <c r="E9" s="96" t="s">
        <v>246</v>
      </c>
      <c r="F9" s="96" t="s">
        <v>250</v>
      </c>
      <c r="G9" s="96" t="s">
        <v>254</v>
      </c>
      <c r="H9" s="96"/>
      <c r="I9" s="131"/>
      <c r="J9" s="51"/>
      <c r="K9" s="51"/>
      <c r="L9" s="61"/>
      <c r="M9" s="98"/>
      <c r="N9" s="51"/>
      <c r="O9" s="51"/>
    </row>
    <row r="10" spans="2:15" x14ac:dyDescent="0.3">
      <c r="B10" s="50"/>
      <c r="C10" s="131" t="s">
        <v>239</v>
      </c>
      <c r="D10" s="131" t="s">
        <v>243</v>
      </c>
      <c r="E10" s="131" t="s">
        <v>247</v>
      </c>
      <c r="F10" s="131" t="s">
        <v>251</v>
      </c>
      <c r="G10" s="131" t="s">
        <v>255</v>
      </c>
      <c r="H10" s="131"/>
      <c r="I10" s="131"/>
      <c r="L10" s="37"/>
      <c r="M10" s="100"/>
    </row>
    <row r="11" spans="2:15" x14ac:dyDescent="0.3"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2:15" x14ac:dyDescent="0.3">
      <c r="B12" s="52" t="s">
        <v>24</v>
      </c>
      <c r="C12" s="196" t="s">
        <v>201</v>
      </c>
      <c r="D12" s="196"/>
      <c r="E12" s="196"/>
      <c r="F12" s="196"/>
      <c r="G12" s="196"/>
      <c r="H12" s="53">
        <f t="shared" ref="H12:H25" si="0">55-(LEN(C12))</f>
        <v>0</v>
      </c>
      <c r="I12" s="198" t="s">
        <v>25</v>
      </c>
      <c r="J12" s="199"/>
      <c r="K12" s="51"/>
      <c r="L12" s="97"/>
      <c r="M12" s="98"/>
      <c r="N12" s="51"/>
      <c r="O12" s="51"/>
    </row>
    <row r="13" spans="2:15" x14ac:dyDescent="0.3">
      <c r="B13" s="52" t="s">
        <v>26</v>
      </c>
      <c r="C13" s="196" t="s">
        <v>232</v>
      </c>
      <c r="D13" s="196"/>
      <c r="E13" s="196"/>
      <c r="F13" s="196"/>
      <c r="G13" s="196"/>
      <c r="H13" s="53">
        <f t="shared" si="0"/>
        <v>0</v>
      </c>
      <c r="I13" s="198" t="s">
        <v>25</v>
      </c>
      <c r="J13" s="199"/>
      <c r="K13" s="51"/>
      <c r="L13" s="97"/>
      <c r="M13" s="98"/>
      <c r="N13" s="51"/>
      <c r="O13" s="51"/>
    </row>
    <row r="14" spans="2:15" x14ac:dyDescent="0.3">
      <c r="B14" s="52" t="s">
        <v>27</v>
      </c>
      <c r="C14" s="196" t="s">
        <v>199</v>
      </c>
      <c r="D14" s="196"/>
      <c r="E14" s="196"/>
      <c r="F14" s="196"/>
      <c r="G14" s="196"/>
      <c r="H14" s="53">
        <f t="shared" si="0"/>
        <v>0</v>
      </c>
      <c r="I14" s="198" t="s">
        <v>25</v>
      </c>
      <c r="J14" s="199"/>
      <c r="K14" s="51"/>
      <c r="L14" s="97"/>
      <c r="M14" s="98"/>
      <c r="N14" s="51"/>
      <c r="O14" s="51"/>
    </row>
    <row r="15" spans="2:15" x14ac:dyDescent="0.3">
      <c r="B15" s="52" t="s">
        <v>28</v>
      </c>
      <c r="C15" s="196" t="s">
        <v>200</v>
      </c>
      <c r="D15" s="196"/>
      <c r="E15" s="196"/>
      <c r="F15" s="196"/>
      <c r="G15" s="196"/>
      <c r="H15" s="53">
        <f t="shared" si="0"/>
        <v>0</v>
      </c>
      <c r="I15" s="198" t="s">
        <v>25</v>
      </c>
      <c r="J15" s="199"/>
      <c r="K15" s="51"/>
      <c r="L15" s="97"/>
      <c r="M15" s="98"/>
      <c r="N15" s="51"/>
      <c r="O15" s="51"/>
    </row>
    <row r="16" spans="2:15" x14ac:dyDescent="0.3">
      <c r="B16" s="52" t="s">
        <v>29</v>
      </c>
      <c r="C16" s="205" t="s">
        <v>231</v>
      </c>
      <c r="D16" s="206"/>
      <c r="E16" s="206"/>
      <c r="F16" s="206"/>
      <c r="G16" s="207"/>
      <c r="H16" s="53">
        <f t="shared" si="0"/>
        <v>0</v>
      </c>
      <c r="I16" s="198" t="s">
        <v>25</v>
      </c>
      <c r="J16" s="199"/>
      <c r="K16" s="51"/>
      <c r="L16" s="97"/>
      <c r="M16" s="98"/>
      <c r="N16" s="51"/>
      <c r="O16" s="51"/>
    </row>
    <row r="17" spans="2:15" x14ac:dyDescent="0.3">
      <c r="B17" s="52" t="s">
        <v>158</v>
      </c>
      <c r="C17" s="196" t="s">
        <v>230</v>
      </c>
      <c r="D17" s="196"/>
      <c r="E17" s="196"/>
      <c r="F17" s="196"/>
      <c r="G17" s="196"/>
      <c r="H17" s="53">
        <f t="shared" si="0"/>
        <v>0</v>
      </c>
      <c r="I17" s="198" t="s">
        <v>25</v>
      </c>
      <c r="J17" s="199"/>
      <c r="K17" s="51"/>
      <c r="L17" s="97"/>
      <c r="M17" s="98"/>
      <c r="N17" s="51"/>
      <c r="O17" s="51"/>
    </row>
    <row r="18" spans="2:15" x14ac:dyDescent="0.3">
      <c r="B18" s="52" t="s">
        <v>159</v>
      </c>
      <c r="C18" s="200"/>
      <c r="D18" s="196"/>
      <c r="E18" s="196"/>
      <c r="F18" s="196"/>
      <c r="G18" s="196"/>
      <c r="H18" s="53">
        <f t="shared" si="0"/>
        <v>55</v>
      </c>
      <c r="I18" s="198" t="s">
        <v>25</v>
      </c>
      <c r="J18" s="199"/>
      <c r="K18" s="51"/>
      <c r="L18" s="97"/>
      <c r="M18" s="98"/>
      <c r="N18" s="51"/>
      <c r="O18" s="51"/>
    </row>
    <row r="19" spans="2:15" x14ac:dyDescent="0.3">
      <c r="B19" s="52" t="s">
        <v>160</v>
      </c>
      <c r="C19" s="200"/>
      <c r="D19" s="196"/>
      <c r="E19" s="196"/>
      <c r="F19" s="196"/>
      <c r="G19" s="196"/>
      <c r="H19" s="53">
        <f t="shared" si="0"/>
        <v>55</v>
      </c>
      <c r="I19" s="198" t="s">
        <v>25</v>
      </c>
      <c r="J19" s="199"/>
      <c r="K19" s="51"/>
      <c r="L19" s="97"/>
      <c r="M19" s="98"/>
      <c r="N19" s="51"/>
      <c r="O19" s="51"/>
    </row>
    <row r="20" spans="2:15" x14ac:dyDescent="0.3">
      <c r="B20" s="52" t="s">
        <v>161</v>
      </c>
      <c r="C20" s="200"/>
      <c r="D20" s="196"/>
      <c r="E20" s="196"/>
      <c r="F20" s="196"/>
      <c r="G20" s="196"/>
      <c r="H20" s="53">
        <f t="shared" si="0"/>
        <v>55</v>
      </c>
      <c r="I20" s="198" t="s">
        <v>25</v>
      </c>
      <c r="J20" s="199"/>
      <c r="K20" s="51"/>
      <c r="L20" s="97"/>
      <c r="M20" s="98"/>
      <c r="N20" s="51"/>
      <c r="O20" s="51"/>
    </row>
    <row r="21" spans="2:15" x14ac:dyDescent="0.3">
      <c r="B21" s="52" t="s">
        <v>162</v>
      </c>
      <c r="C21" s="200"/>
      <c r="D21" s="196"/>
      <c r="E21" s="196"/>
      <c r="F21" s="196"/>
      <c r="G21" s="196"/>
      <c r="H21" s="53">
        <f t="shared" si="0"/>
        <v>55</v>
      </c>
      <c r="I21" s="198" t="s">
        <v>25</v>
      </c>
      <c r="J21" s="199"/>
      <c r="K21" s="51"/>
      <c r="L21" s="97"/>
      <c r="M21" s="98"/>
      <c r="N21" s="51"/>
      <c r="O21" s="51"/>
    </row>
    <row r="22" spans="2:15" x14ac:dyDescent="0.3">
      <c r="B22" s="52"/>
      <c r="C22" s="138"/>
      <c r="D22" s="139"/>
      <c r="E22" s="139"/>
      <c r="F22" s="139"/>
      <c r="G22" s="140"/>
      <c r="H22" s="53"/>
      <c r="I22" s="132"/>
      <c r="J22" s="133"/>
      <c r="K22" s="51"/>
      <c r="L22" s="97"/>
      <c r="M22" s="98"/>
      <c r="N22" s="51"/>
      <c r="O22" s="51"/>
    </row>
    <row r="23" spans="2:15" x14ac:dyDescent="0.3">
      <c r="B23" s="52" t="s">
        <v>196</v>
      </c>
      <c r="C23" s="201" t="s">
        <v>233</v>
      </c>
      <c r="D23" s="201"/>
      <c r="E23" s="201"/>
      <c r="F23" s="201"/>
      <c r="G23" s="201"/>
      <c r="H23" s="53">
        <f t="shared" si="0"/>
        <v>0</v>
      </c>
      <c r="I23" s="132"/>
      <c r="J23" s="133"/>
      <c r="K23" s="51"/>
      <c r="L23" s="97"/>
      <c r="M23" s="98"/>
      <c r="N23" s="51"/>
      <c r="O23" s="51"/>
    </row>
    <row r="24" spans="2:15" x14ac:dyDescent="0.3">
      <c r="B24" s="52" t="s">
        <v>197</v>
      </c>
      <c r="C24" s="201" t="s">
        <v>235</v>
      </c>
      <c r="D24" s="201"/>
      <c r="E24" s="201"/>
      <c r="F24" s="201"/>
      <c r="G24" s="201"/>
      <c r="H24" s="53">
        <f t="shared" si="0"/>
        <v>0</v>
      </c>
      <c r="I24" s="132"/>
      <c r="J24" s="133"/>
      <c r="K24" s="51"/>
      <c r="L24" s="97"/>
      <c r="M24" s="98"/>
      <c r="N24" s="51"/>
      <c r="O24" s="51"/>
    </row>
    <row r="25" spans="2:15" x14ac:dyDescent="0.3">
      <c r="B25" s="52" t="s">
        <v>198</v>
      </c>
      <c r="C25" s="202" t="s">
        <v>234</v>
      </c>
      <c r="D25" s="203"/>
      <c r="E25" s="203"/>
      <c r="F25" s="203"/>
      <c r="G25" s="204"/>
      <c r="H25" s="53">
        <f t="shared" si="0"/>
        <v>3</v>
      </c>
      <c r="I25" s="132"/>
      <c r="J25" s="133"/>
      <c r="K25" s="51"/>
      <c r="L25" s="97"/>
      <c r="M25" s="98"/>
      <c r="N25" s="51"/>
      <c r="O25" s="51"/>
    </row>
    <row r="26" spans="2:15" x14ac:dyDescent="0.3">
      <c r="B26" s="54"/>
      <c r="C26" s="55"/>
      <c r="D26" s="56"/>
      <c r="E26" s="56"/>
      <c r="F26" s="56"/>
      <c r="G26" s="57"/>
      <c r="H26" s="58"/>
      <c r="I26" s="59"/>
      <c r="J26" s="60"/>
      <c r="K26" s="61"/>
      <c r="L26" s="61"/>
      <c r="M26" s="61"/>
      <c r="N26" s="61"/>
      <c r="O26" s="61"/>
    </row>
    <row r="27" spans="2:15" x14ac:dyDescent="0.3">
      <c r="B27" s="52" t="s">
        <v>30</v>
      </c>
      <c r="C27" s="208"/>
      <c r="D27" s="209"/>
      <c r="E27" s="209"/>
      <c r="F27" s="210"/>
      <c r="G27" s="62"/>
      <c r="H27" s="62"/>
      <c r="I27" s="62"/>
      <c r="J27" s="62"/>
      <c r="K27" s="51"/>
      <c r="L27" s="51"/>
      <c r="M27" s="51"/>
      <c r="N27" s="51"/>
      <c r="O27" s="51"/>
    </row>
    <row r="28" spans="2:15" x14ac:dyDescent="0.3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2:15" x14ac:dyDescent="0.3">
      <c r="J29" s="51"/>
      <c r="K29" s="51"/>
      <c r="L29" s="51"/>
      <c r="M29" s="51"/>
      <c r="N29" s="51"/>
      <c r="O29" s="51"/>
    </row>
    <row r="30" spans="2:15" x14ac:dyDescent="0.3">
      <c r="B30" s="63" t="s">
        <v>31</v>
      </c>
      <c r="C30" s="134"/>
      <c r="D30" s="134"/>
      <c r="E30" s="134"/>
      <c r="F30" s="134"/>
      <c r="G30" s="134"/>
      <c r="H30" s="134"/>
      <c r="I30" s="134"/>
      <c r="J30" s="134"/>
      <c r="K30" s="51"/>
      <c r="L30" s="51"/>
      <c r="M30" s="51"/>
      <c r="N30" s="51"/>
      <c r="O30" s="51"/>
    </row>
    <row r="31" spans="2:15" x14ac:dyDescent="0.3">
      <c r="B31" s="52" t="s">
        <v>203</v>
      </c>
      <c r="C31" s="195" t="s">
        <v>202</v>
      </c>
      <c r="D31" s="195"/>
      <c r="E31" s="195"/>
      <c r="F31" s="195"/>
      <c r="G31" s="195"/>
      <c r="H31" s="195"/>
      <c r="I31" s="195"/>
      <c r="J31" s="195"/>
      <c r="K31" s="51"/>
      <c r="L31" s="51"/>
      <c r="M31" s="51"/>
      <c r="N31" s="51"/>
      <c r="O31" s="51"/>
    </row>
    <row r="32" spans="2:15" x14ac:dyDescent="0.3">
      <c r="B32" s="64" t="s">
        <v>32</v>
      </c>
      <c r="C32" s="211" t="s">
        <v>204</v>
      </c>
      <c r="D32" s="195"/>
      <c r="E32" s="195"/>
      <c r="F32" s="195"/>
      <c r="G32" s="195"/>
      <c r="H32" s="195"/>
      <c r="I32" s="195"/>
      <c r="J32" s="195"/>
      <c r="K32" s="51"/>
      <c r="L32" s="51"/>
      <c r="M32" s="51"/>
      <c r="N32" s="51"/>
      <c r="O32" s="51"/>
    </row>
    <row r="33" spans="2:15" x14ac:dyDescent="0.3">
      <c r="B33" s="52" t="s">
        <v>206</v>
      </c>
      <c r="C33" s="195" t="s">
        <v>205</v>
      </c>
      <c r="D33" s="195"/>
      <c r="E33" s="195"/>
      <c r="F33" s="195"/>
      <c r="G33" s="195"/>
      <c r="H33" s="195"/>
      <c r="I33" s="195"/>
      <c r="J33" s="195"/>
      <c r="K33" s="51"/>
      <c r="L33" s="51"/>
      <c r="M33" s="51"/>
      <c r="N33" s="51"/>
      <c r="O33" s="51"/>
    </row>
    <row r="34" spans="2:15" x14ac:dyDescent="0.3">
      <c r="B34" s="64" t="s">
        <v>32</v>
      </c>
      <c r="C34" s="211" t="s">
        <v>204</v>
      </c>
      <c r="D34" s="195"/>
      <c r="E34" s="195"/>
      <c r="F34" s="195"/>
      <c r="G34" s="195"/>
      <c r="H34" s="195"/>
      <c r="I34" s="195"/>
      <c r="J34" s="195"/>
      <c r="K34" s="51"/>
      <c r="L34" s="51"/>
      <c r="M34" s="51"/>
      <c r="N34" s="51"/>
      <c r="O34" s="51"/>
    </row>
    <row r="35" spans="2:15" x14ac:dyDescent="0.3">
      <c r="B35" s="52" t="s">
        <v>208</v>
      </c>
      <c r="C35" s="195" t="s">
        <v>207</v>
      </c>
      <c r="D35" s="195"/>
      <c r="E35" s="195"/>
      <c r="F35" s="195"/>
      <c r="G35" s="195"/>
      <c r="H35" s="195"/>
      <c r="I35" s="195"/>
      <c r="J35" s="195"/>
      <c r="K35" s="51"/>
      <c r="L35" s="51"/>
      <c r="M35" s="51"/>
      <c r="N35" s="51"/>
      <c r="O35" s="51"/>
    </row>
    <row r="36" spans="2:15" x14ac:dyDescent="0.3">
      <c r="B36" s="64" t="s">
        <v>32</v>
      </c>
      <c r="C36" s="211" t="s">
        <v>204</v>
      </c>
      <c r="D36" s="195"/>
      <c r="E36" s="195"/>
      <c r="F36" s="195"/>
      <c r="G36" s="195"/>
      <c r="H36" s="195"/>
      <c r="I36" s="195"/>
      <c r="J36" s="195"/>
      <c r="K36" s="51"/>
      <c r="L36" s="51"/>
      <c r="M36" s="51"/>
      <c r="N36" s="51"/>
      <c r="O36" s="51"/>
    </row>
    <row r="37" spans="2:15" x14ac:dyDescent="0.3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2:15" x14ac:dyDescent="0.3">
      <c r="B38" s="50" t="s">
        <v>33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  <row r="39" spans="2:15" x14ac:dyDescent="0.3">
      <c r="B39" s="65" t="s">
        <v>34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2:15" x14ac:dyDescent="0.3">
      <c r="B40" s="64" t="s">
        <v>32</v>
      </c>
      <c r="C40" s="217" t="s">
        <v>209</v>
      </c>
      <c r="D40" s="218"/>
      <c r="E40" s="218"/>
      <c r="F40" s="218"/>
      <c r="G40" s="218"/>
      <c r="H40" s="218"/>
      <c r="I40" s="218"/>
      <c r="J40" s="219"/>
      <c r="K40" s="51"/>
      <c r="L40" s="51"/>
      <c r="M40" s="51"/>
      <c r="N40" s="51"/>
      <c r="O40" s="51"/>
    </row>
    <row r="41" spans="2:15" x14ac:dyDescent="0.3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</row>
    <row r="42" spans="2:15" x14ac:dyDescent="0.3">
      <c r="B42" s="50" t="s">
        <v>10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</row>
    <row r="43" spans="2:15" ht="28.8" x14ac:dyDescent="0.3">
      <c r="B43" s="66" t="s">
        <v>35</v>
      </c>
      <c r="C43" s="67">
        <v>111694</v>
      </c>
      <c r="D43" s="195" t="s">
        <v>236</v>
      </c>
      <c r="E43" s="195"/>
      <c r="F43" s="195"/>
      <c r="G43" s="195"/>
      <c r="H43" s="195"/>
      <c r="I43" s="195"/>
      <c r="J43" s="195"/>
      <c r="K43" s="68"/>
      <c r="L43" s="68"/>
      <c r="M43" s="98"/>
      <c r="N43" s="51"/>
      <c r="O43" s="51"/>
    </row>
    <row r="44" spans="2:15" ht="28.8" x14ac:dyDescent="0.3">
      <c r="B44" s="66" t="s">
        <v>35</v>
      </c>
      <c r="C44" s="184"/>
      <c r="D44" s="195"/>
      <c r="E44" s="195"/>
      <c r="F44" s="195"/>
      <c r="G44" s="195"/>
      <c r="H44" s="195"/>
      <c r="I44" s="195"/>
      <c r="J44" s="195"/>
      <c r="K44" s="68"/>
      <c r="L44" s="68"/>
      <c r="M44" s="98"/>
      <c r="N44" s="51"/>
      <c r="O44" s="51"/>
    </row>
    <row r="45" spans="2:15" ht="28.8" x14ac:dyDescent="0.3">
      <c r="B45" s="66" t="s">
        <v>35</v>
      </c>
      <c r="C45" s="67"/>
      <c r="D45" s="195"/>
      <c r="E45" s="195"/>
      <c r="F45" s="195"/>
      <c r="G45" s="195"/>
      <c r="H45" s="195"/>
      <c r="I45" s="195"/>
      <c r="J45" s="195"/>
      <c r="K45" s="68"/>
      <c r="L45" s="68"/>
      <c r="M45" s="98"/>
      <c r="N45" s="51"/>
      <c r="O45" s="51"/>
    </row>
    <row r="46" spans="2:15" x14ac:dyDescent="0.3">
      <c r="B46" s="137"/>
      <c r="C46" s="136"/>
      <c r="D46" s="104"/>
      <c r="E46" s="104"/>
      <c r="F46" s="104"/>
      <c r="G46" s="104"/>
      <c r="H46" s="104"/>
      <c r="I46" s="104"/>
      <c r="J46" s="104"/>
      <c r="K46" s="68"/>
      <c r="L46" s="68"/>
      <c r="M46" s="51"/>
      <c r="N46" s="51"/>
      <c r="O46" s="51"/>
    </row>
    <row r="47" spans="2:15" x14ac:dyDescent="0.3">
      <c r="B47" s="137"/>
      <c r="C47" s="136"/>
      <c r="D47" s="104"/>
      <c r="E47" s="104"/>
      <c r="F47" s="104"/>
      <c r="G47" s="104"/>
      <c r="H47" s="104"/>
      <c r="I47" s="104"/>
      <c r="J47" s="104"/>
      <c r="K47" s="68"/>
      <c r="L47" s="68"/>
      <c r="M47" s="51"/>
      <c r="N47" s="51"/>
      <c r="O47" s="51"/>
    </row>
    <row r="48" spans="2:15" x14ac:dyDescent="0.3">
      <c r="B48" s="51"/>
      <c r="C48" s="51"/>
      <c r="D48" s="68"/>
      <c r="E48" s="68"/>
      <c r="F48" s="68"/>
      <c r="G48" s="68"/>
      <c r="H48" s="68"/>
      <c r="I48" s="68"/>
      <c r="J48" s="68"/>
      <c r="K48" s="68"/>
      <c r="L48" s="68"/>
      <c r="M48" s="51"/>
      <c r="N48" s="51"/>
      <c r="O48" s="51"/>
    </row>
    <row r="49" spans="2:17" x14ac:dyDescent="0.3">
      <c r="B49" s="50" t="s">
        <v>36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2:17" x14ac:dyDescent="0.3">
      <c r="B50" s="63" t="s">
        <v>37</v>
      </c>
      <c r="C50" s="69"/>
      <c r="D50" s="70"/>
      <c r="E50" s="70"/>
      <c r="F50" s="70"/>
      <c r="G50" s="70"/>
      <c r="H50" s="70"/>
      <c r="I50" s="51"/>
      <c r="J50" s="51"/>
      <c r="K50" s="51"/>
      <c r="L50" s="51"/>
      <c r="M50" s="51"/>
      <c r="N50" s="51"/>
      <c r="O50" s="51"/>
    </row>
    <row r="51" spans="2:17" x14ac:dyDescent="0.3">
      <c r="B51" s="52" t="s">
        <v>38</v>
      </c>
      <c r="C51" s="51"/>
      <c r="D51" s="70"/>
      <c r="E51" s="70"/>
      <c r="F51" s="70"/>
      <c r="G51" s="70"/>
      <c r="H51" s="70"/>
      <c r="I51" s="51"/>
      <c r="J51" s="51"/>
      <c r="K51" s="51"/>
      <c r="L51" s="51"/>
      <c r="M51" s="51"/>
      <c r="N51" s="51"/>
      <c r="O51" s="51"/>
    </row>
    <row r="52" spans="2:17" x14ac:dyDescent="0.3">
      <c r="B52" s="50" t="s">
        <v>39</v>
      </c>
      <c r="C52" s="71" t="s">
        <v>40</v>
      </c>
      <c r="D52" s="7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</row>
    <row r="53" spans="2:17" x14ac:dyDescent="0.3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</row>
    <row r="54" spans="2:17" x14ac:dyDescent="0.3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</row>
    <row r="55" spans="2:17" x14ac:dyDescent="0.3">
      <c r="B55" s="51"/>
      <c r="C55" s="51"/>
      <c r="D55" s="220" t="s">
        <v>210</v>
      </c>
      <c r="E55" s="220"/>
      <c r="F55" s="220"/>
      <c r="G55" s="51"/>
      <c r="H55" s="51"/>
      <c r="I55" s="51"/>
      <c r="J55" s="51"/>
      <c r="K55" s="51"/>
      <c r="L55" s="51"/>
      <c r="M55" s="51"/>
      <c r="N55" s="51"/>
      <c r="O55" s="51"/>
    </row>
    <row r="56" spans="2:17" ht="15" thickBot="1" x14ac:dyDescent="0.35">
      <c r="B56" s="51"/>
      <c r="C56" s="51"/>
      <c r="D56" s="51"/>
      <c r="E56" s="51"/>
      <c r="F56" s="51"/>
      <c r="G56" s="51"/>
      <c r="H56" s="51"/>
      <c r="I56" s="51"/>
      <c r="J56" s="51"/>
    </row>
    <row r="57" spans="2:17" x14ac:dyDescent="0.3">
      <c r="B57" s="142" t="s">
        <v>211</v>
      </c>
      <c r="C57" s="141"/>
      <c r="D57" s="141"/>
      <c r="E57" s="141"/>
      <c r="F57" s="141"/>
      <c r="G57" s="141"/>
      <c r="H57" s="141"/>
      <c r="I57" s="141"/>
      <c r="J57" s="144"/>
      <c r="L57" s="145" t="s">
        <v>212</v>
      </c>
      <c r="M57" s="145" t="s">
        <v>213</v>
      </c>
      <c r="N57" s="145" t="s">
        <v>214</v>
      </c>
    </row>
    <row r="58" spans="2:17" x14ac:dyDescent="0.3">
      <c r="B58" s="146" t="s">
        <v>41</v>
      </c>
      <c r="C58" s="143" t="s">
        <v>42</v>
      </c>
      <c r="D58" s="143" t="s">
        <v>43</v>
      </c>
      <c r="E58" s="143" t="s">
        <v>44</v>
      </c>
      <c r="F58" s="143" t="s">
        <v>6</v>
      </c>
      <c r="G58" s="143" t="s">
        <v>45</v>
      </c>
      <c r="H58" s="143" t="s">
        <v>46</v>
      </c>
      <c r="I58" s="143" t="s">
        <v>47</v>
      </c>
      <c r="J58" s="151" t="s">
        <v>2</v>
      </c>
      <c r="L58" s="135"/>
      <c r="M58" s="135">
        <v>0.626</v>
      </c>
      <c r="N58" s="135">
        <v>0.73099999999999998</v>
      </c>
      <c r="P58" s="51"/>
      <c r="Q58" s="51"/>
    </row>
    <row r="59" spans="2:17" x14ac:dyDescent="0.3">
      <c r="B59" s="146" t="s">
        <v>48</v>
      </c>
      <c r="C59" s="147"/>
      <c r="D59" s="148">
        <v>0</v>
      </c>
      <c r="E59" s="149">
        <v>0</v>
      </c>
      <c r="F59" s="149">
        <v>0</v>
      </c>
      <c r="G59" s="150" t="s">
        <v>49</v>
      </c>
      <c r="H59" s="147">
        <v>0</v>
      </c>
      <c r="I59" s="147">
        <v>0</v>
      </c>
      <c r="J59" s="153">
        <v>0</v>
      </c>
    </row>
    <row r="60" spans="2:17" ht="15" customHeight="1" x14ac:dyDescent="0.3">
      <c r="B60" s="146" t="s">
        <v>6</v>
      </c>
      <c r="C60" s="147">
        <v>5</v>
      </c>
      <c r="D60" s="152" t="s">
        <v>49</v>
      </c>
      <c r="E60" s="152" t="s">
        <v>49</v>
      </c>
      <c r="F60" s="149">
        <f>'US Fee'!I8</f>
        <v>139.95699999999999</v>
      </c>
      <c r="G60" s="147" t="s">
        <v>215</v>
      </c>
      <c r="H60" s="154">
        <v>20</v>
      </c>
      <c r="I60" s="147">
        <v>1</v>
      </c>
      <c r="J60" s="153">
        <f>'US Fee'!M8</f>
        <v>51.861076999999995</v>
      </c>
    </row>
    <row r="61" spans="2:17" ht="15" thickBot="1" x14ac:dyDescent="0.35">
      <c r="B61" s="146" t="s">
        <v>50</v>
      </c>
      <c r="C61" s="147"/>
      <c r="D61" s="152" t="s">
        <v>49</v>
      </c>
      <c r="E61" s="152" t="s">
        <v>49</v>
      </c>
      <c r="F61" s="149">
        <v>0</v>
      </c>
      <c r="G61" s="147">
        <v>0</v>
      </c>
      <c r="H61" s="147">
        <v>0</v>
      </c>
      <c r="I61" s="147">
        <v>0</v>
      </c>
      <c r="J61" s="153">
        <v>0</v>
      </c>
      <c r="K61" s="51"/>
      <c r="L61" s="51"/>
      <c r="M61" s="51"/>
      <c r="N61" s="51"/>
      <c r="O61" s="51"/>
    </row>
    <row r="62" spans="2:17" x14ac:dyDescent="0.3">
      <c r="B62" s="142" t="s">
        <v>216</v>
      </c>
      <c r="C62" s="141"/>
      <c r="D62" s="141"/>
      <c r="E62" s="141"/>
      <c r="F62" s="141"/>
      <c r="G62" s="141"/>
      <c r="H62" s="141"/>
      <c r="I62" s="141"/>
      <c r="J62" s="144"/>
    </row>
    <row r="63" spans="2:17" x14ac:dyDescent="0.3">
      <c r="B63" s="215" t="s">
        <v>51</v>
      </c>
      <c r="C63" s="155"/>
      <c r="D63" s="212" t="s">
        <v>52</v>
      </c>
      <c r="E63" s="213"/>
      <c r="F63" s="214"/>
      <c r="G63" s="155"/>
      <c r="H63" s="155"/>
      <c r="I63" s="155"/>
      <c r="J63" s="157"/>
    </row>
    <row r="64" spans="2:17" ht="28.8" customHeight="1" x14ac:dyDescent="0.3">
      <c r="B64" s="216"/>
      <c r="C64" s="143" t="s">
        <v>53</v>
      </c>
      <c r="D64" s="143" t="s">
        <v>54</v>
      </c>
      <c r="E64" s="143" t="s">
        <v>55</v>
      </c>
      <c r="F64" s="143" t="s">
        <v>56</v>
      </c>
      <c r="G64" s="156" t="s">
        <v>57</v>
      </c>
      <c r="H64" s="143" t="s">
        <v>58</v>
      </c>
      <c r="I64" s="143" t="s">
        <v>59</v>
      </c>
      <c r="J64" s="158" t="s">
        <v>60</v>
      </c>
    </row>
    <row r="65" spans="2:10" ht="30.6" customHeight="1" x14ac:dyDescent="0.3">
      <c r="B65" s="146" t="s">
        <v>61</v>
      </c>
      <c r="C65" s="147" t="s">
        <v>217</v>
      </c>
      <c r="D65" s="147"/>
      <c r="E65" s="147"/>
      <c r="F65" s="147"/>
      <c r="G65" s="147">
        <v>0</v>
      </c>
      <c r="H65" s="149">
        <f>'US Fee'!G8</f>
        <v>7.75</v>
      </c>
      <c r="I65" s="149">
        <v>4.8</v>
      </c>
      <c r="J65" s="159">
        <v>2</v>
      </c>
    </row>
    <row r="66" spans="2:10" ht="22.2" customHeight="1" x14ac:dyDescent="0.3">
      <c r="B66" s="160"/>
      <c r="C66" s="155"/>
      <c r="D66" s="155"/>
      <c r="E66" s="155"/>
      <c r="F66" s="155"/>
      <c r="G66" s="155"/>
      <c r="H66" s="155"/>
      <c r="I66" s="155"/>
      <c r="J66" s="157"/>
    </row>
    <row r="67" spans="2:10" x14ac:dyDescent="0.3">
      <c r="B67" s="215" t="s">
        <v>62</v>
      </c>
      <c r="C67" s="155"/>
      <c r="D67" s="212" t="s">
        <v>52</v>
      </c>
      <c r="E67" s="213"/>
      <c r="F67" s="214"/>
      <c r="G67" s="155"/>
      <c r="H67" s="155"/>
      <c r="I67" s="155"/>
      <c r="J67" s="157"/>
    </row>
    <row r="68" spans="2:10" ht="43.2" x14ac:dyDescent="0.3">
      <c r="B68" s="216"/>
      <c r="C68" s="143" t="s">
        <v>53</v>
      </c>
      <c r="D68" s="143" t="s">
        <v>54</v>
      </c>
      <c r="E68" s="143" t="s">
        <v>55</v>
      </c>
      <c r="F68" s="143" t="s">
        <v>56</v>
      </c>
      <c r="G68" s="156" t="s">
        <v>57</v>
      </c>
      <c r="H68" s="143" t="s">
        <v>58</v>
      </c>
      <c r="I68" s="143" t="s">
        <v>59</v>
      </c>
      <c r="J68" s="158" t="s">
        <v>60</v>
      </c>
    </row>
    <row r="69" spans="2:10" ht="15" thickBot="1" x14ac:dyDescent="0.35">
      <c r="B69" s="162" t="s">
        <v>61</v>
      </c>
      <c r="C69" s="161" t="s">
        <v>63</v>
      </c>
      <c r="D69" s="161"/>
      <c r="E69" s="161"/>
      <c r="F69" s="161"/>
      <c r="G69" s="161">
        <v>0</v>
      </c>
      <c r="H69" s="164">
        <v>14.8</v>
      </c>
      <c r="I69" s="164">
        <v>4.8</v>
      </c>
      <c r="J69" s="165">
        <v>2</v>
      </c>
    </row>
    <row r="70" spans="2:10" x14ac:dyDescent="0.3">
      <c r="B70" s="166"/>
      <c r="C70" s="163"/>
      <c r="D70" s="163"/>
      <c r="E70" s="163"/>
      <c r="F70" s="163"/>
      <c r="G70" s="163"/>
      <c r="H70" s="163"/>
      <c r="I70" s="163"/>
      <c r="J70" s="163"/>
    </row>
    <row r="71" spans="2:10" x14ac:dyDescent="0.3">
      <c r="B71" s="166"/>
      <c r="C71" s="163"/>
      <c r="D71" s="220" t="s">
        <v>218</v>
      </c>
      <c r="E71" s="220"/>
      <c r="F71" s="220"/>
      <c r="G71" s="163"/>
      <c r="H71" s="163"/>
      <c r="I71" s="163"/>
      <c r="J71" s="163"/>
    </row>
    <row r="72" spans="2:10" ht="15" thickBot="1" x14ac:dyDescent="0.35">
      <c r="B72" s="166"/>
      <c r="C72" s="163"/>
      <c r="D72" s="163"/>
      <c r="E72" s="163"/>
      <c r="F72" s="163"/>
      <c r="G72" s="163"/>
      <c r="H72" s="163"/>
      <c r="I72" s="163"/>
      <c r="J72" s="163"/>
    </row>
    <row r="73" spans="2:10" x14ac:dyDescent="0.3">
      <c r="B73" s="142" t="s">
        <v>219</v>
      </c>
      <c r="C73" s="141"/>
      <c r="D73" s="141"/>
      <c r="E73" s="141"/>
      <c r="F73" s="141"/>
      <c r="G73" s="141"/>
      <c r="H73" s="141"/>
      <c r="I73" s="141"/>
      <c r="J73" s="144"/>
    </row>
    <row r="74" spans="2:10" x14ac:dyDescent="0.3">
      <c r="B74" s="146" t="s">
        <v>41</v>
      </c>
      <c r="C74" s="143" t="s">
        <v>42</v>
      </c>
      <c r="D74" s="143" t="s">
        <v>43</v>
      </c>
      <c r="E74" s="143" t="s">
        <v>44</v>
      </c>
      <c r="F74" s="143" t="s">
        <v>6</v>
      </c>
      <c r="G74" s="143" t="s">
        <v>45</v>
      </c>
      <c r="H74" s="143" t="s">
        <v>46</v>
      </c>
      <c r="I74" s="143" t="s">
        <v>47</v>
      </c>
      <c r="J74" s="151" t="s">
        <v>2</v>
      </c>
    </row>
    <row r="75" spans="2:10" x14ac:dyDescent="0.3">
      <c r="B75" s="146" t="s">
        <v>48</v>
      </c>
      <c r="C75" s="147"/>
      <c r="D75" s="167">
        <f t="shared" ref="D75:J77" si="1">D59</f>
        <v>0</v>
      </c>
      <c r="E75" s="167">
        <f t="shared" si="1"/>
        <v>0</v>
      </c>
      <c r="F75" s="167">
        <f t="shared" si="1"/>
        <v>0</v>
      </c>
      <c r="G75" s="152" t="str">
        <f t="shared" si="1"/>
        <v xml:space="preserve">x x x </v>
      </c>
      <c r="H75" s="182">
        <f t="shared" si="1"/>
        <v>0</v>
      </c>
      <c r="I75" s="182">
        <f t="shared" si="1"/>
        <v>0</v>
      </c>
      <c r="J75" s="169">
        <f t="shared" si="1"/>
        <v>0</v>
      </c>
    </row>
    <row r="76" spans="2:10" ht="15" customHeight="1" x14ac:dyDescent="0.3">
      <c r="B76" s="146" t="s">
        <v>6</v>
      </c>
      <c r="C76" s="147">
        <v>5</v>
      </c>
      <c r="D76" s="168" t="str">
        <f t="shared" si="1"/>
        <v xml:space="preserve">x x x </v>
      </c>
      <c r="E76" s="168" t="str">
        <f t="shared" si="1"/>
        <v xml:space="preserve">x x x </v>
      </c>
      <c r="F76" s="167">
        <f>'UK Fee'!I8</f>
        <v>89.955999999999989</v>
      </c>
      <c r="G76" s="149" t="str">
        <f t="shared" si="1"/>
        <v>N</v>
      </c>
      <c r="H76" s="183">
        <f t="shared" si="1"/>
        <v>20</v>
      </c>
      <c r="I76" s="182">
        <f t="shared" si="1"/>
        <v>1</v>
      </c>
      <c r="J76" s="169">
        <f>'UK Fee'!M8</f>
        <v>35.115415999999996</v>
      </c>
    </row>
    <row r="77" spans="2:10" ht="15" thickBot="1" x14ac:dyDescent="0.35">
      <c r="B77" s="146" t="s">
        <v>50</v>
      </c>
      <c r="C77" s="147"/>
      <c r="D77" s="168" t="str">
        <f t="shared" si="1"/>
        <v xml:space="preserve">x x x </v>
      </c>
      <c r="E77" s="168" t="str">
        <f t="shared" si="1"/>
        <v xml:space="preserve">x x x </v>
      </c>
      <c r="F77" s="167">
        <f t="shared" si="1"/>
        <v>0</v>
      </c>
      <c r="G77" s="182">
        <f t="shared" si="1"/>
        <v>0</v>
      </c>
      <c r="H77" s="182">
        <f t="shared" si="1"/>
        <v>0</v>
      </c>
      <c r="I77" s="182">
        <f t="shared" si="1"/>
        <v>0</v>
      </c>
      <c r="J77" s="169">
        <f t="shared" si="1"/>
        <v>0</v>
      </c>
    </row>
    <row r="78" spans="2:10" x14ac:dyDescent="0.3">
      <c r="B78" s="142" t="s">
        <v>220</v>
      </c>
      <c r="C78" s="141"/>
      <c r="D78" s="141"/>
      <c r="E78" s="141"/>
      <c r="F78" s="141"/>
      <c r="G78" s="141"/>
      <c r="H78" s="141"/>
      <c r="I78" s="141"/>
      <c r="J78" s="144"/>
    </row>
    <row r="79" spans="2:10" x14ac:dyDescent="0.3">
      <c r="B79" s="215" t="s">
        <v>51</v>
      </c>
      <c r="C79" s="155"/>
      <c r="D79" s="212" t="s">
        <v>52</v>
      </c>
      <c r="E79" s="213"/>
      <c r="F79" s="214"/>
      <c r="G79" s="155"/>
      <c r="H79" s="155"/>
      <c r="I79" s="155"/>
      <c r="J79" s="157"/>
    </row>
    <row r="80" spans="2:10" ht="28.8" customHeight="1" x14ac:dyDescent="0.3">
      <c r="B80" s="216"/>
      <c r="C80" s="143" t="s">
        <v>53</v>
      </c>
      <c r="D80" s="143" t="s">
        <v>54</v>
      </c>
      <c r="E80" s="143" t="s">
        <v>55</v>
      </c>
      <c r="F80" s="143" t="s">
        <v>56</v>
      </c>
      <c r="G80" s="156" t="s">
        <v>57</v>
      </c>
      <c r="H80" s="143" t="s">
        <v>58</v>
      </c>
      <c r="I80" s="143" t="s">
        <v>59</v>
      </c>
      <c r="J80" s="158" t="s">
        <v>60</v>
      </c>
    </row>
    <row r="81" spans="2:10" ht="28.8" customHeight="1" x14ac:dyDescent="0.3">
      <c r="B81" s="146" t="s">
        <v>61</v>
      </c>
      <c r="C81" s="147" t="s">
        <v>217</v>
      </c>
      <c r="D81" s="147"/>
      <c r="E81" s="147"/>
      <c r="F81" s="147"/>
      <c r="G81" s="147">
        <v>0</v>
      </c>
      <c r="H81" s="167">
        <f>'UK Fee'!G8</f>
        <v>4.9800000000000004</v>
      </c>
      <c r="I81" s="167">
        <v>1.85</v>
      </c>
      <c r="J81" s="159">
        <v>2</v>
      </c>
    </row>
    <row r="82" spans="2:10" ht="22.2" customHeight="1" x14ac:dyDescent="0.3">
      <c r="B82" s="160"/>
      <c r="C82" s="155"/>
      <c r="D82" s="155"/>
      <c r="E82" s="155"/>
      <c r="F82" s="155"/>
      <c r="G82" s="155"/>
      <c r="H82" s="155"/>
      <c r="I82" s="155"/>
      <c r="J82" s="157"/>
    </row>
    <row r="83" spans="2:10" x14ac:dyDescent="0.3">
      <c r="B83" s="215" t="s">
        <v>62</v>
      </c>
      <c r="C83" s="155"/>
      <c r="D83" s="212" t="s">
        <v>52</v>
      </c>
      <c r="E83" s="213"/>
      <c r="F83" s="214"/>
      <c r="G83" s="155"/>
      <c r="H83" s="155"/>
      <c r="I83" s="155"/>
      <c r="J83" s="157"/>
    </row>
    <row r="84" spans="2:10" ht="43.2" x14ac:dyDescent="0.3">
      <c r="B84" s="216"/>
      <c r="C84" s="143" t="s">
        <v>53</v>
      </c>
      <c r="D84" s="143" t="s">
        <v>54</v>
      </c>
      <c r="E84" s="143" t="s">
        <v>55</v>
      </c>
      <c r="F84" s="143" t="s">
        <v>56</v>
      </c>
      <c r="G84" s="156" t="s">
        <v>57</v>
      </c>
      <c r="H84" s="143" t="s">
        <v>58</v>
      </c>
      <c r="I84" s="143" t="s">
        <v>59</v>
      </c>
      <c r="J84" s="158" t="s">
        <v>60</v>
      </c>
    </row>
    <row r="85" spans="2:10" ht="15" thickBot="1" x14ac:dyDescent="0.35">
      <c r="B85" s="162" t="s">
        <v>61</v>
      </c>
      <c r="C85" s="161" t="s">
        <v>63</v>
      </c>
      <c r="D85" s="161"/>
      <c r="E85" s="161"/>
      <c r="F85" s="161"/>
      <c r="G85" s="161">
        <v>0</v>
      </c>
      <c r="H85" s="170">
        <v>5.98</v>
      </c>
      <c r="I85" s="170">
        <v>1.85</v>
      </c>
      <c r="J85" s="165">
        <v>2</v>
      </c>
    </row>
    <row r="86" spans="2:10" x14ac:dyDescent="0.3">
      <c r="B86" s="166"/>
      <c r="C86" s="163"/>
      <c r="D86" s="163"/>
      <c r="E86" s="163"/>
      <c r="F86" s="163"/>
      <c r="G86" s="163"/>
      <c r="H86" s="163"/>
      <c r="I86" s="163"/>
      <c r="J86" s="163"/>
    </row>
    <row r="87" spans="2:10" x14ac:dyDescent="0.3">
      <c r="B87" s="166"/>
      <c r="C87" s="163"/>
      <c r="D87" s="220" t="s">
        <v>221</v>
      </c>
      <c r="E87" s="220"/>
      <c r="F87" s="220"/>
      <c r="G87" s="163"/>
      <c r="H87" s="163"/>
      <c r="I87" s="163"/>
      <c r="J87" s="163"/>
    </row>
    <row r="88" spans="2:10" ht="15" thickBot="1" x14ac:dyDescent="0.35">
      <c r="B88" s="166"/>
      <c r="C88" s="163"/>
      <c r="D88" s="163"/>
      <c r="E88" s="163"/>
      <c r="F88" s="163"/>
      <c r="G88" s="163"/>
      <c r="H88" s="163"/>
      <c r="I88" s="163"/>
      <c r="J88" s="163"/>
    </row>
    <row r="89" spans="2:10" x14ac:dyDescent="0.3">
      <c r="B89" s="142" t="s">
        <v>222</v>
      </c>
      <c r="C89" s="141"/>
      <c r="D89" s="141"/>
      <c r="E89" s="141"/>
      <c r="F89" s="141"/>
      <c r="G89" s="141"/>
      <c r="H89" s="141"/>
      <c r="I89" s="141"/>
      <c r="J89" s="144"/>
    </row>
    <row r="90" spans="2:10" x14ac:dyDescent="0.3">
      <c r="B90" s="146" t="s">
        <v>41</v>
      </c>
      <c r="C90" s="143" t="s">
        <v>42</v>
      </c>
      <c r="D90" s="143" t="s">
        <v>43</v>
      </c>
      <c r="E90" s="143" t="s">
        <v>44</v>
      </c>
      <c r="F90" s="143" t="s">
        <v>6</v>
      </c>
      <c r="G90" s="143" t="s">
        <v>45</v>
      </c>
      <c r="H90" s="143" t="s">
        <v>46</v>
      </c>
      <c r="I90" s="143" t="s">
        <v>47</v>
      </c>
      <c r="J90" s="151" t="s">
        <v>2</v>
      </c>
    </row>
    <row r="91" spans="2:10" x14ac:dyDescent="0.3">
      <c r="B91" s="146" t="s">
        <v>48</v>
      </c>
      <c r="C91" s="147"/>
      <c r="D91" s="171">
        <f>D59*N58</f>
        <v>0</v>
      </c>
      <c r="E91" s="171">
        <f>E59*N58</f>
        <v>0</v>
      </c>
      <c r="F91" s="171">
        <f>F59*N58</f>
        <v>0</v>
      </c>
      <c r="G91" s="150" t="s">
        <v>49</v>
      </c>
      <c r="H91" s="147"/>
      <c r="I91" s="147"/>
      <c r="J91" s="173"/>
    </row>
    <row r="92" spans="2:10" ht="15" customHeight="1" x14ac:dyDescent="0.3">
      <c r="B92" s="146" t="s">
        <v>6</v>
      </c>
      <c r="C92" s="147">
        <v>5</v>
      </c>
      <c r="D92" s="172" t="s">
        <v>49</v>
      </c>
      <c r="E92" s="172" t="s">
        <v>49</v>
      </c>
      <c r="F92" s="171">
        <f>'FR Fee'!I8</f>
        <v>109.63749999999999</v>
      </c>
      <c r="G92" s="147" t="s">
        <v>215</v>
      </c>
      <c r="H92" s="154">
        <v>20</v>
      </c>
      <c r="I92" s="147">
        <v>1</v>
      </c>
      <c r="J92" s="173">
        <f>'FR Fee'!M8</f>
        <v>39.143279999999997</v>
      </c>
    </row>
    <row r="93" spans="2:10" ht="15" thickBot="1" x14ac:dyDescent="0.35">
      <c r="B93" s="146" t="s">
        <v>50</v>
      </c>
      <c r="C93" s="147"/>
      <c r="D93" s="172" t="s">
        <v>49</v>
      </c>
      <c r="E93" s="172" t="s">
        <v>49</v>
      </c>
      <c r="F93" s="171">
        <f>F61*N58</f>
        <v>0</v>
      </c>
      <c r="G93" s="147"/>
      <c r="H93" s="147"/>
      <c r="I93" s="147"/>
      <c r="J93" s="173"/>
    </row>
    <row r="94" spans="2:10" x14ac:dyDescent="0.3">
      <c r="B94" s="174" t="s">
        <v>223</v>
      </c>
      <c r="C94" s="141"/>
      <c r="D94" s="141"/>
      <c r="E94" s="141"/>
      <c r="F94" s="141"/>
      <c r="G94" s="141"/>
      <c r="H94" s="141"/>
      <c r="I94" s="141"/>
      <c r="J94" s="144"/>
    </row>
    <row r="95" spans="2:10" x14ac:dyDescent="0.3">
      <c r="B95" s="215" t="s">
        <v>51</v>
      </c>
      <c r="C95" s="155"/>
      <c r="D95" s="212" t="s">
        <v>52</v>
      </c>
      <c r="E95" s="213"/>
      <c r="F95" s="214"/>
      <c r="G95" s="155"/>
      <c r="H95" s="155"/>
      <c r="I95" s="155"/>
      <c r="J95" s="157"/>
    </row>
    <row r="96" spans="2:10" ht="28.8" customHeight="1" x14ac:dyDescent="0.3">
      <c r="B96" s="216"/>
      <c r="C96" s="143" t="s">
        <v>53</v>
      </c>
      <c r="D96" s="143" t="s">
        <v>54</v>
      </c>
      <c r="E96" s="143" t="s">
        <v>55</v>
      </c>
      <c r="F96" s="143" t="s">
        <v>56</v>
      </c>
      <c r="G96" s="156" t="s">
        <v>57</v>
      </c>
      <c r="H96" s="143" t="s">
        <v>58</v>
      </c>
      <c r="I96" s="143" t="s">
        <v>59</v>
      </c>
      <c r="J96" s="158" t="s">
        <v>60</v>
      </c>
    </row>
    <row r="97" spans="2:17" ht="30.6" customHeight="1" x14ac:dyDescent="0.3">
      <c r="B97" s="146" t="s">
        <v>61</v>
      </c>
      <c r="C97" s="147" t="s">
        <v>217</v>
      </c>
      <c r="D97" s="147"/>
      <c r="E97" s="147"/>
      <c r="F97" s="147"/>
      <c r="G97" s="147">
        <v>0</v>
      </c>
      <c r="H97" s="171">
        <f>'FR Fee'!G8</f>
        <v>5.98</v>
      </c>
      <c r="I97" s="171">
        <v>4.8</v>
      </c>
      <c r="J97" s="159">
        <v>2</v>
      </c>
    </row>
    <row r="98" spans="2:17" ht="22.2" customHeight="1" x14ac:dyDescent="0.3">
      <c r="B98" s="160"/>
      <c r="C98" s="155"/>
      <c r="D98" s="155"/>
      <c r="E98" s="155"/>
      <c r="F98" s="155"/>
      <c r="G98" s="155"/>
      <c r="H98" s="155"/>
      <c r="I98" s="155"/>
      <c r="J98" s="157"/>
    </row>
    <row r="99" spans="2:17" x14ac:dyDescent="0.3">
      <c r="B99" s="215" t="s">
        <v>62</v>
      </c>
      <c r="C99" s="155"/>
      <c r="D99" s="212" t="s">
        <v>52</v>
      </c>
      <c r="E99" s="213"/>
      <c r="F99" s="214"/>
      <c r="G99" s="155"/>
      <c r="H99" s="155"/>
      <c r="I99" s="155"/>
      <c r="J99" s="157"/>
    </row>
    <row r="100" spans="2:17" ht="43.2" x14ac:dyDescent="0.3">
      <c r="B100" s="216"/>
      <c r="C100" s="143" t="s">
        <v>53</v>
      </c>
      <c r="D100" s="143" t="s">
        <v>54</v>
      </c>
      <c r="E100" s="143" t="s">
        <v>55</v>
      </c>
      <c r="F100" s="143" t="s">
        <v>56</v>
      </c>
      <c r="G100" s="156" t="s">
        <v>57</v>
      </c>
      <c r="H100" s="143" t="s">
        <v>58</v>
      </c>
      <c r="I100" s="143" t="s">
        <v>59</v>
      </c>
      <c r="J100" s="158" t="s">
        <v>60</v>
      </c>
    </row>
    <row r="101" spans="2:17" ht="15" thickBot="1" x14ac:dyDescent="0.35">
      <c r="B101" s="162" t="s">
        <v>61</v>
      </c>
      <c r="C101" s="161" t="s">
        <v>63</v>
      </c>
      <c r="D101" s="161"/>
      <c r="E101" s="161"/>
      <c r="F101" s="161"/>
      <c r="G101" s="161">
        <v>0</v>
      </c>
      <c r="H101" s="175">
        <v>9.9</v>
      </c>
      <c r="I101" s="175">
        <v>4.8</v>
      </c>
      <c r="J101" s="165">
        <v>2</v>
      </c>
    </row>
    <row r="102" spans="2:17" ht="22.2" customHeight="1" x14ac:dyDescent="0.3">
      <c r="B102" s="166"/>
      <c r="C102" s="163"/>
      <c r="D102" s="163"/>
      <c r="E102" s="163"/>
      <c r="F102" s="163"/>
      <c r="G102" s="163"/>
      <c r="H102" s="163"/>
      <c r="I102" s="163"/>
      <c r="J102" s="163"/>
    </row>
    <row r="103" spans="2:17" x14ac:dyDescent="0.3">
      <c r="B103" s="166"/>
      <c r="C103" s="163"/>
      <c r="D103" s="220" t="s">
        <v>224</v>
      </c>
      <c r="E103" s="220"/>
      <c r="F103" s="220"/>
      <c r="G103" s="163"/>
      <c r="H103" s="163"/>
      <c r="I103" s="163"/>
      <c r="J103" s="163"/>
    </row>
    <row r="104" spans="2:17" x14ac:dyDescent="0.3">
      <c r="B104" s="166"/>
      <c r="C104" s="163"/>
      <c r="D104" s="163"/>
      <c r="E104" s="163"/>
      <c r="F104" s="163"/>
      <c r="G104" s="163"/>
      <c r="H104" s="163"/>
      <c r="I104" s="163"/>
      <c r="J104" s="163"/>
    </row>
    <row r="105" spans="2:17" x14ac:dyDescent="0.3">
      <c r="B105" s="176" t="s">
        <v>64</v>
      </c>
      <c r="C105" s="163"/>
      <c r="D105" s="163"/>
      <c r="E105" s="163"/>
      <c r="F105" s="163"/>
      <c r="G105" s="163"/>
      <c r="H105" s="163"/>
      <c r="I105" s="163"/>
      <c r="J105" s="163"/>
    </row>
    <row r="106" spans="2:17" x14ac:dyDescent="0.3">
      <c r="B106" s="143" t="s">
        <v>65</v>
      </c>
      <c r="C106" s="147" t="s">
        <v>225</v>
      </c>
      <c r="D106" s="163"/>
      <c r="E106" s="163"/>
      <c r="F106" s="163"/>
      <c r="G106" s="163"/>
      <c r="H106" s="163"/>
      <c r="I106" s="163"/>
      <c r="J106" s="163"/>
    </row>
    <row r="107" spans="2:17" x14ac:dyDescent="0.3">
      <c r="B107" s="143" t="s">
        <v>226</v>
      </c>
      <c r="C107" s="147" t="s">
        <v>63</v>
      </c>
      <c r="D107" s="163"/>
      <c r="E107" s="163"/>
      <c r="F107" s="163"/>
      <c r="G107" s="163"/>
      <c r="H107" s="163"/>
      <c r="I107" s="163"/>
      <c r="J107" s="163"/>
    </row>
    <row r="108" spans="2:17" x14ac:dyDescent="0.3">
      <c r="B108" s="143" t="s">
        <v>66</v>
      </c>
      <c r="C108" s="177" t="s">
        <v>63</v>
      </c>
      <c r="D108" s="163"/>
      <c r="E108" s="163"/>
      <c r="F108" s="163"/>
      <c r="G108" s="163"/>
      <c r="H108" s="163"/>
      <c r="I108" s="163"/>
      <c r="J108" s="163"/>
      <c r="P108" s="51"/>
      <c r="Q108" s="51"/>
    </row>
    <row r="109" spans="2:17" x14ac:dyDescent="0.3">
      <c r="B109" s="143" t="s">
        <v>67</v>
      </c>
      <c r="C109" s="178" t="s">
        <v>63</v>
      </c>
      <c r="D109" s="179"/>
      <c r="E109" s="179"/>
      <c r="F109" s="179"/>
      <c r="G109" s="179"/>
      <c r="H109" s="179"/>
      <c r="I109" s="179"/>
      <c r="J109" s="180"/>
    </row>
    <row r="110" spans="2:17" x14ac:dyDescent="0.3">
      <c r="B110" s="143" t="s">
        <v>68</v>
      </c>
      <c r="C110" s="178" t="s">
        <v>63</v>
      </c>
      <c r="D110" s="179"/>
      <c r="E110" s="179"/>
      <c r="F110" s="179"/>
      <c r="G110" s="179"/>
      <c r="H110" s="179"/>
      <c r="I110" s="179"/>
      <c r="J110" s="180"/>
    </row>
    <row r="111" spans="2:17" x14ac:dyDescent="0.3">
      <c r="B111" s="163"/>
      <c r="C111" s="163"/>
      <c r="D111" s="163"/>
      <c r="E111" s="163"/>
      <c r="F111" s="163"/>
      <c r="G111" s="163"/>
      <c r="H111" s="163"/>
      <c r="I111" s="163"/>
      <c r="J111" s="163"/>
      <c r="K111" s="51"/>
      <c r="L111" s="51"/>
      <c r="M111" s="51"/>
      <c r="N111" s="51"/>
      <c r="O111" s="51"/>
    </row>
    <row r="112" spans="2:17" x14ac:dyDescent="0.3">
      <c r="B112" s="176" t="s">
        <v>69</v>
      </c>
      <c r="C112" s="163"/>
      <c r="D112" s="163"/>
      <c r="E112" s="163"/>
      <c r="F112" s="163"/>
      <c r="G112" s="163"/>
      <c r="H112" s="163"/>
      <c r="I112" s="163"/>
      <c r="J112" s="163"/>
      <c r="P112" s="51"/>
      <c r="Q112" s="51"/>
    </row>
    <row r="113" spans="2:15" x14ac:dyDescent="0.3">
      <c r="B113" s="143" t="s">
        <v>70</v>
      </c>
      <c r="C113" s="147" t="s">
        <v>225</v>
      </c>
      <c r="D113" s="163"/>
      <c r="E113" s="163"/>
      <c r="F113" s="163"/>
      <c r="G113" s="163"/>
      <c r="H113" s="163"/>
      <c r="I113" s="163"/>
      <c r="J113" s="163"/>
    </row>
    <row r="114" spans="2:15" x14ac:dyDescent="0.3">
      <c r="B114" s="143" t="s">
        <v>227</v>
      </c>
      <c r="C114" s="178"/>
      <c r="D114" s="179"/>
      <c r="E114" s="179"/>
      <c r="F114" s="179"/>
      <c r="G114" s="179"/>
      <c r="H114" s="179"/>
      <c r="I114" s="179"/>
      <c r="J114" s="180"/>
    </row>
    <row r="115" spans="2:15" x14ac:dyDescent="0.3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</row>
    <row r="116" spans="2:15" ht="22.2" customHeight="1" x14ac:dyDescent="0.3">
      <c r="B116" s="166"/>
      <c r="C116" s="163"/>
      <c r="D116" s="220" t="s">
        <v>228</v>
      </c>
      <c r="E116" s="220"/>
      <c r="F116" s="220"/>
      <c r="G116" s="163"/>
      <c r="H116" s="163"/>
      <c r="I116" s="163"/>
      <c r="J116" s="163"/>
    </row>
    <row r="117" spans="2:15" ht="22.2" customHeight="1" x14ac:dyDescent="0.3">
      <c r="B117" s="166"/>
      <c r="C117" s="163"/>
      <c r="D117" s="181"/>
      <c r="E117" s="181"/>
      <c r="F117" s="181"/>
      <c r="G117" s="163"/>
      <c r="H117" s="163"/>
      <c r="I117" s="163"/>
      <c r="J117" s="163"/>
    </row>
    <row r="118" spans="2:15" x14ac:dyDescent="0.3">
      <c r="B118" s="95" t="s">
        <v>186</v>
      </c>
      <c r="C118" s="95" t="s">
        <v>122</v>
      </c>
      <c r="D118" s="95" t="s">
        <v>123</v>
      </c>
      <c r="E118" s="95" t="s">
        <v>124</v>
      </c>
      <c r="F118" s="95" t="s">
        <v>125</v>
      </c>
      <c r="G118" s="95" t="s">
        <v>126</v>
      </c>
      <c r="H118" s="95" t="s">
        <v>127</v>
      </c>
      <c r="I118" s="95" t="s">
        <v>120</v>
      </c>
    </row>
    <row r="119" spans="2:15" x14ac:dyDescent="0.3">
      <c r="B119" s="95" t="s">
        <v>42</v>
      </c>
      <c r="C119" s="103"/>
      <c r="D119" s="131"/>
      <c r="E119" s="131"/>
      <c r="F119" s="131" t="s">
        <v>115</v>
      </c>
      <c r="G119" s="131"/>
      <c r="H119" s="131" t="s">
        <v>115</v>
      </c>
      <c r="I119" s="131"/>
      <c r="L119" s="99"/>
      <c r="M119" s="100"/>
    </row>
    <row r="120" spans="2:15" x14ac:dyDescent="0.3">
      <c r="B120" s="194" t="s">
        <v>163</v>
      </c>
      <c r="E120" s="134"/>
      <c r="F120" s="94">
        <v>0.33333333333333331</v>
      </c>
      <c r="H120" s="94">
        <v>0.375</v>
      </c>
      <c r="I120" s="51"/>
      <c r="L120" s="99"/>
      <c r="M120" s="100"/>
    </row>
    <row r="121" spans="2:15" x14ac:dyDescent="0.3">
      <c r="B121" s="194"/>
      <c r="C121" s="51"/>
      <c r="E121" s="134"/>
      <c r="F121" s="94">
        <v>0.5</v>
      </c>
      <c r="H121" s="94">
        <v>0.70833333333333337</v>
      </c>
      <c r="I121" s="51"/>
      <c r="L121" s="99"/>
    </row>
    <row r="122" spans="2:15" x14ac:dyDescent="0.3">
      <c r="B122" s="194"/>
      <c r="C122" s="51"/>
      <c r="E122" s="134"/>
      <c r="F122" s="94">
        <v>0.66666666666666663</v>
      </c>
      <c r="H122" s="94">
        <v>0.95833333333333337</v>
      </c>
      <c r="I122" s="51"/>
      <c r="L122" s="99"/>
    </row>
    <row r="123" spans="2:15" x14ac:dyDescent="0.3">
      <c r="C123" s="51"/>
      <c r="D123" s="51"/>
      <c r="E123" s="51"/>
      <c r="F123" s="51"/>
      <c r="G123" s="51"/>
      <c r="H123" s="51"/>
      <c r="I123" s="51"/>
    </row>
    <row r="124" spans="2:15" x14ac:dyDescent="0.3">
      <c r="C124" s="51"/>
      <c r="D124" s="51"/>
      <c r="E124" s="51"/>
      <c r="F124" s="51"/>
      <c r="G124" s="51"/>
      <c r="H124" s="51"/>
      <c r="I124" s="51"/>
    </row>
    <row r="125" spans="2:15" x14ac:dyDescent="0.3">
      <c r="D125" s="51"/>
      <c r="E125" s="51"/>
      <c r="F125" s="51"/>
      <c r="G125" s="51"/>
      <c r="H125" s="51"/>
      <c r="I125" s="51"/>
    </row>
    <row r="126" spans="2:15" x14ac:dyDescent="0.3">
      <c r="D126" s="51"/>
      <c r="E126" s="51"/>
      <c r="F126" s="51"/>
      <c r="G126" s="51"/>
      <c r="H126" s="51"/>
    </row>
    <row r="127" spans="2:15" x14ac:dyDescent="0.3">
      <c r="D127" s="51"/>
      <c r="E127" s="51"/>
      <c r="F127" s="51"/>
      <c r="G127" s="51"/>
      <c r="H127" s="51"/>
    </row>
    <row r="128" spans="2:15" x14ac:dyDescent="0.3">
      <c r="D128" s="51"/>
      <c r="E128" s="51"/>
      <c r="F128" s="51"/>
      <c r="G128" s="51"/>
      <c r="H128" s="51"/>
    </row>
  </sheetData>
  <mergeCells count="55">
    <mergeCell ref="D103:F103"/>
    <mergeCell ref="D116:F116"/>
    <mergeCell ref="D87:F87"/>
    <mergeCell ref="D95:F95"/>
    <mergeCell ref="B95:B96"/>
    <mergeCell ref="D99:F99"/>
    <mergeCell ref="B99:B100"/>
    <mergeCell ref="D79:F79"/>
    <mergeCell ref="B79:B80"/>
    <mergeCell ref="D83:F83"/>
    <mergeCell ref="B83:B84"/>
    <mergeCell ref="C34:J34"/>
    <mergeCell ref="C35:J35"/>
    <mergeCell ref="C36:J36"/>
    <mergeCell ref="D63:F63"/>
    <mergeCell ref="C40:J40"/>
    <mergeCell ref="D43:J43"/>
    <mergeCell ref="D55:F55"/>
    <mergeCell ref="B63:B64"/>
    <mergeCell ref="D67:F67"/>
    <mergeCell ref="B67:B68"/>
    <mergeCell ref="D71:F71"/>
    <mergeCell ref="C33:J33"/>
    <mergeCell ref="C15:G15"/>
    <mergeCell ref="I15:J15"/>
    <mergeCell ref="C16:G16"/>
    <mergeCell ref="I16:J16"/>
    <mergeCell ref="C27:F27"/>
    <mergeCell ref="C31:J31"/>
    <mergeCell ref="C32:J32"/>
    <mergeCell ref="C20:G20"/>
    <mergeCell ref="I20:J20"/>
    <mergeCell ref="C21:G21"/>
    <mergeCell ref="I21:J21"/>
    <mergeCell ref="I13:J13"/>
    <mergeCell ref="L2:M2"/>
    <mergeCell ref="C23:G23"/>
    <mergeCell ref="C24:G24"/>
    <mergeCell ref="C25:G25"/>
    <mergeCell ref="B120:B122"/>
    <mergeCell ref="D44:J44"/>
    <mergeCell ref="D45:J45"/>
    <mergeCell ref="C2:I2"/>
    <mergeCell ref="C3:I3"/>
    <mergeCell ref="C17:G17"/>
    <mergeCell ref="I17:J17"/>
    <mergeCell ref="C18:G18"/>
    <mergeCell ref="I18:J18"/>
    <mergeCell ref="C19:G19"/>
    <mergeCell ref="I19:J19"/>
    <mergeCell ref="C14:G14"/>
    <mergeCell ref="I14:J14"/>
    <mergeCell ref="C12:G12"/>
    <mergeCell ref="I12:J12"/>
    <mergeCell ref="C13:G13"/>
  </mergeCells>
  <hyperlinks>
    <hyperlink ref="C32" r:id="rId1"/>
    <hyperlink ref="C34" r:id="rId2"/>
    <hyperlink ref="C36" r:id="rId3"/>
    <hyperlink ref="C40" r:id="rId4"/>
  </hyperlinks>
  <pageMargins left="0.25" right="0.25" top="0.75" bottom="0.75" header="0.3" footer="0.3"/>
  <pageSetup paperSize="9" scale="69" fitToHeight="0"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tabSelected="1" workbookViewId="0">
      <selection activeCell="D2" sqref="D2"/>
    </sheetView>
  </sheetViews>
  <sheetFormatPr defaultRowHeight="14.4" x14ac:dyDescent="0.3"/>
  <cols>
    <col min="1" max="1" width="3.5546875" customWidth="1"/>
    <col min="2" max="13" width="14.88671875" customWidth="1"/>
    <col min="14" max="17" width="14.21875" customWidth="1"/>
  </cols>
  <sheetData>
    <row r="2" spans="2:13" ht="22.8" customHeight="1" x14ac:dyDescent="0.3">
      <c r="B2" s="28" t="s">
        <v>0</v>
      </c>
    </row>
    <row r="4" spans="2:13" x14ac:dyDescent="0.3">
      <c r="B4" s="6" t="s">
        <v>3</v>
      </c>
      <c r="C4" s="43" t="s">
        <v>4</v>
      </c>
      <c r="E4" s="44"/>
      <c r="F4" s="3"/>
      <c r="G4" s="3"/>
      <c r="H4" s="3"/>
      <c r="I4" s="3"/>
      <c r="J4" s="3"/>
      <c r="K4" s="3"/>
      <c r="L4" s="3"/>
      <c r="M4" s="3"/>
    </row>
    <row r="5" spans="2:13" x14ac:dyDescent="0.3">
      <c r="B5" s="8" t="s">
        <v>5</v>
      </c>
      <c r="C5" s="42" t="s">
        <v>6</v>
      </c>
      <c r="E5" s="3"/>
      <c r="F5" s="3"/>
      <c r="G5" s="3"/>
      <c r="H5" s="3"/>
      <c r="I5" s="3"/>
      <c r="J5" s="3"/>
      <c r="K5" s="3"/>
      <c r="L5" s="3"/>
      <c r="M5" s="3"/>
    </row>
    <row r="6" spans="2:13" ht="15" thickBot="1" x14ac:dyDescent="0.35">
      <c r="B6" s="8" t="s">
        <v>10</v>
      </c>
      <c r="C6" s="42" t="s">
        <v>11</v>
      </c>
      <c r="E6" s="3"/>
      <c r="F6" s="3"/>
      <c r="G6" s="3"/>
      <c r="H6" s="3"/>
      <c r="I6" s="3"/>
      <c r="J6" s="3"/>
      <c r="K6" s="3"/>
      <c r="L6" s="3"/>
      <c r="M6" s="3"/>
    </row>
    <row r="7" spans="2:13" ht="28.8" x14ac:dyDescent="0.3">
      <c r="B7" s="9" t="s">
        <v>15</v>
      </c>
      <c r="C7" s="13" t="s">
        <v>16</v>
      </c>
      <c r="D7" s="7" t="s">
        <v>17</v>
      </c>
      <c r="E7" s="1" t="s">
        <v>18</v>
      </c>
      <c r="F7" s="2" t="s">
        <v>19</v>
      </c>
      <c r="G7" s="13" t="s">
        <v>7</v>
      </c>
      <c r="H7" s="18" t="s">
        <v>20</v>
      </c>
      <c r="I7" s="36" t="s">
        <v>21</v>
      </c>
      <c r="J7" s="40" t="s">
        <v>22</v>
      </c>
      <c r="K7" s="7" t="s">
        <v>9</v>
      </c>
      <c r="L7" s="2" t="s">
        <v>1</v>
      </c>
      <c r="M7" s="13" t="s">
        <v>2</v>
      </c>
    </row>
    <row r="8" spans="2:13" ht="28.2" customHeight="1" x14ac:dyDescent="0.3">
      <c r="B8" s="10" t="s">
        <v>8</v>
      </c>
      <c r="C8" s="14">
        <v>76</v>
      </c>
      <c r="D8" s="12">
        <v>1</v>
      </c>
      <c r="E8" s="4">
        <v>4.4000000000000004</v>
      </c>
      <c r="F8" s="17">
        <f>C8+0.5+E8</f>
        <v>80.900000000000006</v>
      </c>
      <c r="G8" s="45">
        <v>7.75</v>
      </c>
      <c r="H8" s="19">
        <v>0.73</v>
      </c>
      <c r="I8" s="45">
        <f>F8+(F8*H8)</f>
        <v>139.95699999999999</v>
      </c>
      <c r="J8" s="39">
        <f>F8+(F8*H8)+G8</f>
        <v>147.70699999999999</v>
      </c>
      <c r="K8" s="16">
        <f>IF(J8&gt;1000,(((J8-1000)*0.02)+47.5+4),IF(J8&gt;50,(((J8-50)*0.05)+4),IF(J8&lt;=50,(J8*0.08))))</f>
        <v>8.885349999999999</v>
      </c>
      <c r="L8" s="17">
        <f>(J8*0.039)+0.3</f>
        <v>6.0605729999999998</v>
      </c>
      <c r="M8" s="47">
        <f>J8-K8-L8-F8</f>
        <v>51.861076999999995</v>
      </c>
    </row>
    <row r="9" spans="2:13" ht="28.2" customHeight="1" thickBot="1" x14ac:dyDescent="0.35">
      <c r="B9" s="11">
        <v>0.05</v>
      </c>
      <c r="C9" s="15">
        <v>76</v>
      </c>
      <c r="D9" s="12">
        <f>(100/B9)/100</f>
        <v>20</v>
      </c>
      <c r="E9" s="4">
        <v>4.4000000000000004</v>
      </c>
      <c r="F9" s="17">
        <f>C9+0.5+E9</f>
        <v>80.900000000000006</v>
      </c>
      <c r="G9" s="45">
        <v>7.75</v>
      </c>
      <c r="H9" s="19">
        <v>0.73</v>
      </c>
      <c r="I9" s="46">
        <f>F9+(F9*H9)</f>
        <v>139.95699999999999</v>
      </c>
      <c r="J9" s="39">
        <f>F9+(F9*H9)+G9</f>
        <v>147.70699999999999</v>
      </c>
      <c r="K9" s="16">
        <f>IF(J9&gt;1000,(((J9-1000)*0.02)+47.5+4),IF(J9&gt;50,(((J9-50)*0.05)+4),IF(J9&lt;=50,(J9*0.08))))</f>
        <v>8.885349999999999</v>
      </c>
      <c r="L9" s="17">
        <f>(J9*0.039)+0.3</f>
        <v>6.0605729999999998</v>
      </c>
      <c r="M9" s="48">
        <f>J9-K9-L9-F9-(D9*0.5)</f>
        <v>41.861076999999995</v>
      </c>
    </row>
    <row r="10" spans="2:13" x14ac:dyDescent="0.3">
      <c r="G10" s="5"/>
      <c r="J10" s="37"/>
    </row>
    <row r="12" spans="2:13" x14ac:dyDescent="0.3">
      <c r="B12" s="6" t="s">
        <v>3</v>
      </c>
      <c r="C12" s="43" t="s">
        <v>4</v>
      </c>
      <c r="E12" s="3"/>
      <c r="F12" s="3"/>
      <c r="G12" s="3"/>
      <c r="H12" s="3"/>
      <c r="I12" s="3"/>
      <c r="J12" s="38"/>
      <c r="K12" s="3"/>
      <c r="L12" s="3"/>
      <c r="M12" s="3"/>
    </row>
    <row r="13" spans="2:13" x14ac:dyDescent="0.3">
      <c r="B13" s="8" t="s">
        <v>5</v>
      </c>
      <c r="C13" s="192" t="s">
        <v>260</v>
      </c>
      <c r="E13" s="3"/>
      <c r="F13" s="3"/>
      <c r="G13" s="3"/>
      <c r="H13" s="3"/>
      <c r="I13" s="3"/>
      <c r="J13" s="38"/>
      <c r="K13" s="3"/>
      <c r="L13" s="3"/>
      <c r="M13" s="3"/>
    </row>
    <row r="14" spans="2:13" ht="15" thickBot="1" x14ac:dyDescent="0.35">
      <c r="B14" s="8" t="s">
        <v>10</v>
      </c>
      <c r="C14" s="193"/>
      <c r="E14" s="3"/>
      <c r="F14" s="3"/>
      <c r="G14" s="3"/>
      <c r="H14" s="3"/>
      <c r="I14" s="3"/>
      <c r="J14" s="38"/>
      <c r="K14" s="3"/>
      <c r="L14" s="3"/>
      <c r="M14" s="3"/>
    </row>
    <row r="15" spans="2:13" ht="30.6" customHeight="1" x14ac:dyDescent="0.3">
      <c r="B15" s="9" t="s">
        <v>15</v>
      </c>
      <c r="C15" s="13" t="s">
        <v>16</v>
      </c>
      <c r="D15" s="7" t="s">
        <v>17</v>
      </c>
      <c r="E15" s="1" t="s">
        <v>18</v>
      </c>
      <c r="F15" s="2" t="s">
        <v>19</v>
      </c>
      <c r="G15" s="13" t="s">
        <v>7</v>
      </c>
      <c r="H15" s="18" t="s">
        <v>20</v>
      </c>
      <c r="I15" s="36" t="s">
        <v>21</v>
      </c>
      <c r="J15" s="40" t="s">
        <v>22</v>
      </c>
      <c r="K15" s="7" t="s">
        <v>261</v>
      </c>
      <c r="L15" s="2"/>
      <c r="M15" s="13" t="s">
        <v>2</v>
      </c>
    </row>
    <row r="16" spans="2:13" ht="30.6" customHeight="1" x14ac:dyDescent="0.3">
      <c r="B16" s="10" t="s">
        <v>8</v>
      </c>
      <c r="C16" s="14">
        <v>76</v>
      </c>
      <c r="D16" s="12">
        <v>1</v>
      </c>
      <c r="E16" s="4">
        <v>4.4000000000000004</v>
      </c>
      <c r="F16" s="17">
        <f>C16+0.5+E16</f>
        <v>80.900000000000006</v>
      </c>
      <c r="G16" s="45">
        <v>4.71</v>
      </c>
      <c r="H16" s="19">
        <v>0.96</v>
      </c>
      <c r="I16" s="45">
        <f>F16+(F16*H16)</f>
        <v>158.56400000000002</v>
      </c>
      <c r="J16" s="39">
        <f>F16+(F16*H16)+G16</f>
        <v>163.27400000000003</v>
      </c>
      <c r="K16" s="16">
        <v>14.06</v>
      </c>
      <c r="L16" s="17"/>
      <c r="M16" s="20">
        <f>J16-K16-L16-F16</f>
        <v>68.314000000000021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workbookViewId="0">
      <selection activeCell="F3" sqref="F3"/>
    </sheetView>
  </sheetViews>
  <sheetFormatPr defaultRowHeight="14.4" x14ac:dyDescent="0.3"/>
  <cols>
    <col min="1" max="1" width="3.21875" customWidth="1"/>
    <col min="2" max="13" width="15.33203125" customWidth="1"/>
  </cols>
  <sheetData>
    <row r="2" spans="2:13" ht="22.8" customHeight="1" x14ac:dyDescent="0.3">
      <c r="B2" s="28" t="s">
        <v>0</v>
      </c>
    </row>
    <row r="4" spans="2:13" x14ac:dyDescent="0.3">
      <c r="B4" s="6" t="s">
        <v>3</v>
      </c>
      <c r="C4" s="43" t="s">
        <v>13</v>
      </c>
      <c r="E4" s="3"/>
      <c r="F4" s="3"/>
      <c r="G4" s="3"/>
      <c r="H4" s="3"/>
      <c r="I4" s="3"/>
      <c r="J4" s="3"/>
      <c r="K4" s="3"/>
      <c r="L4" s="3"/>
      <c r="M4" s="3"/>
    </row>
    <row r="5" spans="2:13" x14ac:dyDescent="0.3">
      <c r="B5" s="8" t="s">
        <v>5</v>
      </c>
      <c r="C5" s="42" t="s">
        <v>6</v>
      </c>
      <c r="E5" s="3"/>
      <c r="F5" s="3"/>
      <c r="G5" s="3"/>
      <c r="H5" s="3"/>
      <c r="I5" s="3"/>
      <c r="J5" s="3"/>
      <c r="K5" s="3"/>
      <c r="L5" s="3"/>
      <c r="M5" s="3"/>
    </row>
    <row r="6" spans="2:13" ht="15" thickBot="1" x14ac:dyDescent="0.35">
      <c r="B6" s="8" t="s">
        <v>10</v>
      </c>
      <c r="C6" s="42" t="s">
        <v>14</v>
      </c>
      <c r="E6" s="3"/>
      <c r="F6" s="3"/>
      <c r="G6" s="3"/>
      <c r="H6" s="3"/>
      <c r="I6" s="3"/>
      <c r="J6" s="3"/>
      <c r="K6" s="3"/>
      <c r="L6" s="3"/>
      <c r="M6" s="3"/>
    </row>
    <row r="7" spans="2:13" ht="28.8" x14ac:dyDescent="0.3">
      <c r="B7" s="9" t="s">
        <v>15</v>
      </c>
      <c r="C7" s="13" t="s">
        <v>16</v>
      </c>
      <c r="D7" s="7" t="s">
        <v>17</v>
      </c>
      <c r="E7" s="1" t="s">
        <v>18</v>
      </c>
      <c r="F7" s="2" t="s">
        <v>19</v>
      </c>
      <c r="G7" s="13" t="s">
        <v>7</v>
      </c>
      <c r="H7" s="18" t="s">
        <v>20</v>
      </c>
      <c r="I7" s="36" t="s">
        <v>21</v>
      </c>
      <c r="J7" s="40" t="s">
        <v>22</v>
      </c>
      <c r="K7" s="7" t="s">
        <v>9</v>
      </c>
      <c r="L7" s="2" t="s">
        <v>1</v>
      </c>
      <c r="M7" s="13" t="s">
        <v>2</v>
      </c>
    </row>
    <row r="8" spans="2:13" ht="30" customHeight="1" x14ac:dyDescent="0.3">
      <c r="B8" s="10" t="s">
        <v>8</v>
      </c>
      <c r="C8" s="26">
        <v>49</v>
      </c>
      <c r="D8" s="12">
        <v>1</v>
      </c>
      <c r="E8" s="25">
        <v>2.8</v>
      </c>
      <c r="F8" s="22">
        <f>C8+0.5+E8</f>
        <v>52.3</v>
      </c>
      <c r="G8" s="229">
        <v>4.9800000000000004</v>
      </c>
      <c r="H8" s="19">
        <v>0.72</v>
      </c>
      <c r="I8" s="229">
        <f>F8+(F8*H8)</f>
        <v>89.955999999999989</v>
      </c>
      <c r="J8" s="41">
        <f>F8+(F8*H8)+G8</f>
        <v>94.935999999999993</v>
      </c>
      <c r="K8" s="21">
        <f>IF(J8&gt;=600,(((J8-600)*0.01)+12.67),IF(J8&gt;=300,(((J8-300)*0.015)+8.17),IF(J8&gt;=200,(((J8-200)*0.02)+6.17),IF(J8&gt;=100,(((J8-100)*0.025)+3.67),IF(J8&gt;=30,(((J8-30)*0.03)+1.57),IF(J8&lt;30,(J8*0.0525)))))))</f>
        <v>3.5180799999999999</v>
      </c>
      <c r="L8" s="22">
        <f>(J8*0.039)+0.3</f>
        <v>4.0025040000000001</v>
      </c>
      <c r="M8" s="23">
        <f>J8-K8-L8-F8</f>
        <v>35.115415999999996</v>
      </c>
    </row>
    <row r="9" spans="2:13" ht="30" customHeight="1" thickBot="1" x14ac:dyDescent="0.35">
      <c r="B9" s="11">
        <v>0.05</v>
      </c>
      <c r="C9" s="27">
        <v>49</v>
      </c>
      <c r="D9" s="12">
        <f>(100/B9)/100</f>
        <v>20</v>
      </c>
      <c r="E9" s="25">
        <v>2.8</v>
      </c>
      <c r="F9" s="22">
        <f>C9+0.5+E9</f>
        <v>52.3</v>
      </c>
      <c r="G9" s="230">
        <v>4.9800000000000004</v>
      </c>
      <c r="H9" s="19">
        <v>0.72</v>
      </c>
      <c r="I9" s="230">
        <f>F9+(F9*H9)</f>
        <v>89.955999999999989</v>
      </c>
      <c r="J9" s="41">
        <f>F9+(F9*H9)+G9</f>
        <v>94.935999999999993</v>
      </c>
      <c r="K9" s="21">
        <f>IF(J9&gt;=600,(((J9-600)*0.01)+12.67),IF(J9&gt;=300,(((J9-300)*0.015)+8.17),IF(J9&gt;=200,(((J9-200)*0.02)+6.17),IF(J9&gt;=100,(((J9-100)*0.025)+3.67),IF(J9&gt;=30,(((J9-30)*0.03)+1.57),IF(J9&lt;30,(J9*0.0525)))))))</f>
        <v>3.5180799999999999</v>
      </c>
      <c r="L9" s="22">
        <f>(J9*0.039)+0.3</f>
        <v>4.0025040000000001</v>
      </c>
      <c r="M9" s="24">
        <f>J9-K9-L9-F9-(D9*0.4)</f>
        <v>27.115415999999996</v>
      </c>
    </row>
    <row r="10" spans="2:13" x14ac:dyDescent="0.3">
      <c r="G10" s="5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workbookViewId="0">
      <selection activeCell="E12" sqref="E12"/>
    </sheetView>
  </sheetViews>
  <sheetFormatPr defaultRowHeight="14.4" x14ac:dyDescent="0.3"/>
  <cols>
    <col min="1" max="1" width="3.33203125" customWidth="1"/>
    <col min="2" max="13" width="15.33203125" customWidth="1"/>
  </cols>
  <sheetData>
    <row r="2" spans="2:13" ht="22.8" customHeight="1" x14ac:dyDescent="0.3">
      <c r="B2" s="28" t="s">
        <v>0</v>
      </c>
    </row>
    <row r="3" spans="2:13" ht="13.8" customHeight="1" x14ac:dyDescent="0.3">
      <c r="B3" s="28"/>
    </row>
    <row r="4" spans="2:13" x14ac:dyDescent="0.3">
      <c r="B4" s="6" t="s">
        <v>3</v>
      </c>
      <c r="C4" s="43" t="s">
        <v>23</v>
      </c>
      <c r="E4" s="3"/>
      <c r="F4" s="3"/>
      <c r="G4" s="3"/>
      <c r="H4" s="3"/>
      <c r="I4" s="3"/>
      <c r="J4" s="3"/>
      <c r="K4" s="3"/>
      <c r="L4" s="3"/>
      <c r="M4" s="3"/>
    </row>
    <row r="5" spans="2:13" x14ac:dyDescent="0.3">
      <c r="B5" s="8" t="s">
        <v>5</v>
      </c>
      <c r="C5" s="42" t="s">
        <v>6</v>
      </c>
      <c r="E5" s="3"/>
      <c r="F5" s="3"/>
      <c r="G5" s="3"/>
      <c r="H5" s="3"/>
      <c r="I5" s="3"/>
      <c r="J5" s="3"/>
      <c r="K5" s="3"/>
      <c r="L5" s="3"/>
      <c r="M5" s="3"/>
    </row>
    <row r="6" spans="2:13" ht="15" thickBot="1" x14ac:dyDescent="0.35">
      <c r="B6" s="8" t="s">
        <v>10</v>
      </c>
      <c r="C6" s="42" t="s">
        <v>12</v>
      </c>
      <c r="E6" s="3"/>
      <c r="F6" s="3"/>
      <c r="G6" s="3"/>
      <c r="H6" s="3"/>
      <c r="I6" s="3"/>
      <c r="J6" s="3"/>
      <c r="K6" s="3"/>
      <c r="L6" s="3"/>
      <c r="M6" s="3"/>
    </row>
    <row r="7" spans="2:13" ht="28.8" x14ac:dyDescent="0.3">
      <c r="B7" s="9" t="s">
        <v>15</v>
      </c>
      <c r="C7" s="13" t="s">
        <v>16</v>
      </c>
      <c r="D7" s="7" t="s">
        <v>17</v>
      </c>
      <c r="E7" s="1" t="s">
        <v>18</v>
      </c>
      <c r="F7" s="2" t="s">
        <v>19</v>
      </c>
      <c r="G7" s="13" t="s">
        <v>7</v>
      </c>
      <c r="H7" s="18" t="s">
        <v>20</v>
      </c>
      <c r="I7" s="36" t="s">
        <v>21</v>
      </c>
      <c r="J7" s="40" t="s">
        <v>22</v>
      </c>
      <c r="K7" s="7" t="s">
        <v>9</v>
      </c>
      <c r="L7" s="2" t="s">
        <v>1</v>
      </c>
      <c r="M7" s="13" t="s">
        <v>2</v>
      </c>
    </row>
    <row r="8" spans="2:13" ht="28.2" customHeight="1" x14ac:dyDescent="0.3">
      <c r="B8" s="10" t="s">
        <v>8</v>
      </c>
      <c r="C8" s="34">
        <v>59</v>
      </c>
      <c r="D8" s="12">
        <v>1</v>
      </c>
      <c r="E8" s="33">
        <v>3.3</v>
      </c>
      <c r="F8" s="31">
        <f>C8+0.35+E8</f>
        <v>62.65</v>
      </c>
      <c r="G8" s="231">
        <v>5.98</v>
      </c>
      <c r="H8" s="19">
        <v>0.75</v>
      </c>
      <c r="I8" s="231">
        <f>F8+(F8*H8)</f>
        <v>109.63749999999999</v>
      </c>
      <c r="J8" s="49">
        <f>F8+(F8*H8)+G8</f>
        <v>115.61749999999999</v>
      </c>
      <c r="K8" s="30">
        <f>IF(J8&gt;500,(((J8-500)*0.035)+34), IF(J8&gt;50,(((J8-50)*0.065)+4.75), IF(J8&lt;=50,(J8*0.095))))</f>
        <v>9.0151374999999998</v>
      </c>
      <c r="L8" s="31">
        <f>(J8*0.039)+0.3</f>
        <v>4.8090824999999997</v>
      </c>
      <c r="M8" s="29">
        <f>J8-K8-L8-F8</f>
        <v>39.143279999999997</v>
      </c>
    </row>
    <row r="9" spans="2:13" ht="28.2" customHeight="1" thickBot="1" x14ac:dyDescent="0.35">
      <c r="B9" s="11">
        <v>0.05</v>
      </c>
      <c r="C9" s="35">
        <v>59</v>
      </c>
      <c r="D9" s="12">
        <f>(100/B9)/100</f>
        <v>20</v>
      </c>
      <c r="E9" s="33">
        <v>3.3</v>
      </c>
      <c r="F9" s="31">
        <f>C9+0.35+E9</f>
        <v>62.65</v>
      </c>
      <c r="G9" s="232">
        <v>5.98</v>
      </c>
      <c r="H9" s="19">
        <v>0.75</v>
      </c>
      <c r="I9" s="232">
        <f>F9+(F9*H9)</f>
        <v>109.63749999999999</v>
      </c>
      <c r="J9" s="49">
        <f>F9+(F9*H9)+G9</f>
        <v>115.61749999999999</v>
      </c>
      <c r="K9" s="30">
        <f>IF(J9&gt;500,(((J9-500)*0.035)+34), IF(J9&gt;50,(((J9-50)*0.065)+4.75), IF(J9&lt;=50,(J9*0.095))))</f>
        <v>9.0151374999999998</v>
      </c>
      <c r="L9" s="31">
        <f>(J9*0.039)+0.3</f>
        <v>4.8090824999999997</v>
      </c>
      <c r="M9" s="32">
        <f>J9-K9-L9-F9-(D9*0.35)</f>
        <v>32.143279999999997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04"/>
  <sheetViews>
    <sheetView topLeftCell="A35" workbookViewId="0">
      <selection activeCell="D90" sqref="D90"/>
    </sheetView>
  </sheetViews>
  <sheetFormatPr defaultRowHeight="14.4" x14ac:dyDescent="0.3"/>
  <cols>
    <col min="1" max="1" width="10.109375" customWidth="1"/>
    <col min="2" max="2" width="30" customWidth="1"/>
    <col min="3" max="7" width="23.5546875" customWidth="1"/>
  </cols>
  <sheetData>
    <row r="3" spans="2:7" x14ac:dyDescent="0.3">
      <c r="B3" s="85" t="str">
        <f>Worksheet!B3</f>
        <v>Search Criteria</v>
      </c>
      <c r="C3" s="51"/>
      <c r="D3" s="51"/>
      <c r="E3" s="51"/>
      <c r="F3" s="51"/>
      <c r="G3" s="51"/>
    </row>
    <row r="4" spans="2:7" x14ac:dyDescent="0.3">
      <c r="B4" s="51" t="str">
        <f>Worksheet!B4</f>
        <v>Keywords</v>
      </c>
      <c r="C4" s="221" t="str">
        <f>Worksheet!C4</f>
        <v>rechargeable speaker -dock -lcd -remote -logitech -ihome</v>
      </c>
      <c r="D4" s="222"/>
      <c r="E4" s="222"/>
      <c r="F4" s="222"/>
      <c r="G4" s="86"/>
    </row>
    <row r="5" spans="2:7" x14ac:dyDescent="0.3">
      <c r="B5" s="51" t="str">
        <f>Worksheet!B5</f>
        <v>Date Range</v>
      </c>
      <c r="C5" s="51" t="str">
        <f>Worksheet!C5</f>
        <v>90 Days</v>
      </c>
      <c r="D5" s="51"/>
      <c r="E5" s="51"/>
      <c r="F5" s="51"/>
      <c r="G5" s="51"/>
    </row>
    <row r="6" spans="2:7" x14ac:dyDescent="0.3">
      <c r="B6" s="51" t="str">
        <f>Worksheet!B6</f>
        <v>End Date</v>
      </c>
      <c r="C6" s="51" t="str">
        <f>Worksheet!C6</f>
        <v>2010-12-15</v>
      </c>
      <c r="D6" s="51"/>
      <c r="E6" s="51"/>
      <c r="F6" s="51"/>
      <c r="G6" s="51"/>
    </row>
    <row r="7" spans="2:7" x14ac:dyDescent="0.3">
      <c r="B7" s="51"/>
      <c r="C7" s="51"/>
      <c r="D7" s="51"/>
      <c r="E7" s="51"/>
      <c r="F7" s="51"/>
      <c r="G7" s="51"/>
    </row>
    <row r="8" spans="2:7" x14ac:dyDescent="0.3">
      <c r="B8" s="85" t="str">
        <f>Worksheet!B8</f>
        <v>Totals</v>
      </c>
      <c r="C8" s="51"/>
      <c r="D8" s="51"/>
      <c r="E8" s="85" t="str">
        <f>Worksheet!B19</f>
        <v>Pricing</v>
      </c>
      <c r="F8" s="51"/>
      <c r="G8" s="51"/>
    </row>
    <row r="9" spans="2:7" x14ac:dyDescent="0.3">
      <c r="B9" s="51" t="str">
        <f>Worksheet!B9</f>
        <v>Revenue</v>
      </c>
      <c r="C9" s="51">
        <f>Worksheet!C9</f>
        <v>2621.12</v>
      </c>
      <c r="D9" s="51"/>
      <c r="E9" s="51" t="str">
        <f>Worksheet!B20</f>
        <v>Highest End Price</v>
      </c>
      <c r="F9" s="51">
        <f>Worksheet!C20</f>
        <v>80.23</v>
      </c>
      <c r="G9" s="51"/>
    </row>
    <row r="10" spans="2:7" x14ac:dyDescent="0.3">
      <c r="B10" s="51" t="str">
        <f>Worksheet!B10</f>
        <v>Total Listings</v>
      </c>
      <c r="C10" s="87">
        <f>Worksheet!C10</f>
        <v>66</v>
      </c>
      <c r="D10" s="51"/>
      <c r="E10" s="51" t="str">
        <f>Worksheet!B21</f>
        <v>Average End Price</v>
      </c>
      <c r="F10" s="51">
        <f>Worksheet!C21</f>
        <v>58.25</v>
      </c>
      <c r="G10" s="51"/>
    </row>
    <row r="11" spans="2:7" x14ac:dyDescent="0.3">
      <c r="B11" s="51" t="str">
        <f>Worksheet!B11</f>
        <v>(Translation not found for key: [transactions])</v>
      </c>
      <c r="C11" s="51">
        <f>Worksheet!C11</f>
        <v>31</v>
      </c>
      <c r="D11" s="51"/>
      <c r="E11" s="51" t="str">
        <f>Worksheet!B22</f>
        <v>Lowest End Price</v>
      </c>
      <c r="F11" s="51">
        <f>Worksheet!C22</f>
        <v>44.48</v>
      </c>
      <c r="G11" s="51"/>
    </row>
    <row r="12" spans="2:7" x14ac:dyDescent="0.3">
      <c r="B12" s="51" t="str">
        <f>Worksheet!B12</f>
        <v>Successful Listings</v>
      </c>
      <c r="C12" s="51">
        <f>Worksheet!C12</f>
        <v>12</v>
      </c>
      <c r="D12" s="51"/>
      <c r="E12" s="51" t="str">
        <f>Worksheet!B23</f>
        <v>Frequent End Price</v>
      </c>
      <c r="F12" s="87">
        <f>Worksheet!C23</f>
        <v>54.99</v>
      </c>
      <c r="G12" s="51"/>
    </row>
    <row r="13" spans="2:7" x14ac:dyDescent="0.3">
      <c r="B13" s="51" t="str">
        <f>Worksheet!B13</f>
        <v>Total Bids</v>
      </c>
      <c r="C13" s="51">
        <f>Worksheet!C13</f>
        <v>46</v>
      </c>
      <c r="D13" s="51"/>
      <c r="E13" s="51"/>
      <c r="F13" s="51"/>
      <c r="G13" s="51"/>
    </row>
    <row r="14" spans="2:7" x14ac:dyDescent="0.3">
      <c r="B14" s="51" t="str">
        <f>Worksheet!B14</f>
        <v>Items Sold</v>
      </c>
      <c r="C14" s="51">
        <f>Worksheet!C14</f>
        <v>45</v>
      </c>
      <c r="D14" s="51"/>
      <c r="E14" s="51" t="str">
        <f>Worksheet!B24</f>
        <v>Highest Start Price</v>
      </c>
      <c r="F14" s="51">
        <f>Worksheet!C24</f>
        <v>70</v>
      </c>
      <c r="G14" s="51"/>
    </row>
    <row r="15" spans="2:7" x14ac:dyDescent="0.3">
      <c r="B15" s="51" t="str">
        <f>Worksheet!B15</f>
        <v>Items Offered</v>
      </c>
      <c r="C15" s="51">
        <f>Worksheet!C15</f>
        <v>1237</v>
      </c>
      <c r="D15" s="51"/>
      <c r="E15" s="51" t="str">
        <f>Worksheet!B25</f>
        <v>Average Start Price</v>
      </c>
      <c r="F15" s="51">
        <f>Worksheet!C25</f>
        <v>70</v>
      </c>
      <c r="G15" s="51"/>
    </row>
    <row r="16" spans="2:7" x14ac:dyDescent="0.3">
      <c r="B16" s="51" t="str">
        <f>Worksheet!B16</f>
        <v>Success Rate</v>
      </c>
      <c r="C16" s="87">
        <f>Worksheet!C16</f>
        <v>18.18</v>
      </c>
      <c r="D16" s="51"/>
      <c r="E16" s="51" t="str">
        <f>Worksheet!B26</f>
        <v>Lowest Start Price</v>
      </c>
      <c r="F16" s="51">
        <f>Worksheet!C26</f>
        <v>70</v>
      </c>
      <c r="G16" s="51"/>
    </row>
    <row r="17" spans="2:7" x14ac:dyDescent="0.3">
      <c r="B17" s="51" t="str">
        <f>Worksheet!B17</f>
        <v>Sellers per Day</v>
      </c>
      <c r="C17" s="51">
        <f>Worksheet!C17</f>
        <v>1</v>
      </c>
      <c r="D17" s="51"/>
      <c r="E17" s="51" t="str">
        <f>Worksheet!B27</f>
        <v>Frequent Start Price</v>
      </c>
      <c r="F17" s="87">
        <f>Worksheet!C27</f>
        <v>70</v>
      </c>
      <c r="G17" s="51"/>
    </row>
    <row r="18" spans="2:7" x14ac:dyDescent="0.3">
      <c r="B18" s="51"/>
      <c r="C18" s="51"/>
      <c r="D18" s="51"/>
      <c r="E18" s="51"/>
      <c r="F18" s="51"/>
      <c r="G18" s="51"/>
    </row>
    <row r="19" spans="2:7" x14ac:dyDescent="0.3">
      <c r="D19" s="51"/>
      <c r="E19" s="51"/>
      <c r="F19" s="51"/>
      <c r="G19" s="51"/>
    </row>
    <row r="20" spans="2:7" x14ac:dyDescent="0.3">
      <c r="D20" s="51"/>
      <c r="E20" s="51"/>
      <c r="F20" s="51"/>
      <c r="G20" s="51"/>
    </row>
    <row r="21" spans="2:7" x14ac:dyDescent="0.3">
      <c r="B21" s="85" t="str">
        <f>Worksheet!B29</f>
        <v>Listing Promotions</v>
      </c>
      <c r="C21" s="88" t="str">
        <f>Worksheet!B52</f>
        <v>Listings</v>
      </c>
      <c r="D21" s="88" t="str">
        <f>Worksheet!B54</f>
        <v>Sell-Through</v>
      </c>
      <c r="E21" s="51"/>
      <c r="F21" s="51"/>
      <c r="G21" s="51"/>
    </row>
    <row r="22" spans="2:7" x14ac:dyDescent="0.3">
      <c r="B22" s="88" t="str">
        <f>Worksheet!B31</f>
        <v>Highlighted</v>
      </c>
      <c r="C22" s="51">
        <f>Worksheet!C32</f>
        <v>0</v>
      </c>
      <c r="D22" s="89">
        <f>Worksheet!C34/100</f>
        <v>0</v>
      </c>
      <c r="E22" s="90"/>
      <c r="F22" s="51"/>
      <c r="G22" s="51"/>
    </row>
    <row r="23" spans="2:7" x14ac:dyDescent="0.3">
      <c r="B23" s="88" t="str">
        <f>Worksheet!B36</f>
        <v>Multilisted</v>
      </c>
      <c r="C23" s="51">
        <f>Worksheet!C37</f>
        <v>5</v>
      </c>
      <c r="D23" s="89">
        <f>Worksheet!C39/100</f>
        <v>0</v>
      </c>
      <c r="F23" s="51"/>
      <c r="G23" s="51"/>
    </row>
    <row r="24" spans="2:7" x14ac:dyDescent="0.3">
      <c r="B24" s="88" t="str">
        <f>Worksheet!B41</f>
        <v>Picture Services</v>
      </c>
      <c r="C24" s="51">
        <f>Worksheet!C42</f>
        <v>0</v>
      </c>
      <c r="D24" s="89">
        <f>Worksheet!C44/100</f>
        <v>0</v>
      </c>
      <c r="F24" s="51"/>
      <c r="G24" s="51"/>
    </row>
    <row r="25" spans="2:7" x14ac:dyDescent="0.3">
      <c r="B25" s="88" t="str">
        <f>Worksheet!B46</f>
        <v>Bold</v>
      </c>
      <c r="C25" s="51">
        <f>Worksheet!C47</f>
        <v>0</v>
      </c>
      <c r="D25" s="89">
        <f>Worksheet!C49/100</f>
        <v>0</v>
      </c>
      <c r="F25" s="51"/>
      <c r="G25" s="51"/>
    </row>
    <row r="26" spans="2:7" x14ac:dyDescent="0.3">
      <c r="B26" s="88" t="str">
        <f>Worksheet!B51</f>
        <v>No Features</v>
      </c>
      <c r="C26" s="190">
        <f>Worksheet!C52</f>
        <v>56</v>
      </c>
      <c r="D26" s="191">
        <f>Worksheet!C54/100</f>
        <v>0.1607142857142857</v>
      </c>
      <c r="F26" s="51"/>
      <c r="G26" s="51"/>
    </row>
    <row r="27" spans="2:7" x14ac:dyDescent="0.3">
      <c r="B27" s="88" t="str">
        <f>Worksheet!B56</f>
        <v>Reserve</v>
      </c>
      <c r="C27" s="51">
        <f>Worksheet!C57</f>
        <v>1</v>
      </c>
      <c r="D27" s="89">
        <f>Worksheet!C59/100</f>
        <v>0</v>
      </c>
      <c r="F27" s="51"/>
      <c r="G27" s="51"/>
    </row>
    <row r="28" spans="2:7" x14ac:dyDescent="0.3">
      <c r="B28" s="88" t="str">
        <f>Worksheet!B61</f>
        <v>Buy it now</v>
      </c>
      <c r="C28" s="51">
        <f>Worksheet!C62</f>
        <v>2</v>
      </c>
      <c r="D28" s="89">
        <f>Worksheet!C64/100</f>
        <v>0.5</v>
      </c>
      <c r="F28" s="51"/>
      <c r="G28" s="51"/>
    </row>
    <row r="29" spans="2:7" x14ac:dyDescent="0.3">
      <c r="B29" s="88" t="str">
        <f>Worksheet!B66</f>
        <v>Scheduled</v>
      </c>
      <c r="C29" s="51">
        <f>Worksheet!C67</f>
        <v>0</v>
      </c>
      <c r="D29" s="89">
        <f>Worksheet!C69/100</f>
        <v>0</v>
      </c>
      <c r="F29" s="51"/>
      <c r="G29" s="51"/>
    </row>
    <row r="30" spans="2:7" x14ac:dyDescent="0.3">
      <c r="B30" s="88" t="str">
        <f>Worksheet!B71</f>
        <v>Subtitle</v>
      </c>
      <c r="C30" s="85">
        <f>Worksheet!C72</f>
        <v>3</v>
      </c>
      <c r="D30" s="188">
        <f>Worksheet!C74/100</f>
        <v>0.66666666666666652</v>
      </c>
      <c r="F30" s="51"/>
      <c r="G30" s="51"/>
    </row>
    <row r="31" spans="2:7" x14ac:dyDescent="0.3">
      <c r="B31" s="51"/>
      <c r="C31" s="51"/>
      <c r="F31" s="51"/>
      <c r="G31" s="51"/>
    </row>
    <row r="32" spans="2:7" x14ac:dyDescent="0.3">
      <c r="B32" s="51"/>
      <c r="C32" s="51"/>
      <c r="D32" s="51"/>
      <c r="E32" s="51"/>
      <c r="F32" s="51"/>
      <c r="G32" s="51"/>
    </row>
    <row r="33" spans="2:7" x14ac:dyDescent="0.3">
      <c r="B33" s="51"/>
      <c r="C33" s="51"/>
      <c r="D33" s="51"/>
      <c r="E33" s="51"/>
      <c r="F33" s="51"/>
      <c r="G33" s="51"/>
    </row>
    <row r="34" spans="2:7" x14ac:dyDescent="0.3">
      <c r="B34" s="85" t="str">
        <f>Worksheet!B76</f>
        <v>Listing Types</v>
      </c>
      <c r="C34" s="88" t="str">
        <f>Worksheet!B79</f>
        <v>Listings</v>
      </c>
      <c r="D34" s="88" t="str">
        <f>Worksheet!B84</f>
        <v>Average End Price</v>
      </c>
      <c r="E34" s="88" t="str">
        <f>Worksheet!B85</f>
        <v>Sell-Through</v>
      </c>
      <c r="F34" s="51"/>
      <c r="G34" s="51"/>
    </row>
    <row r="35" spans="2:7" x14ac:dyDescent="0.3">
      <c r="B35" s="88" t="str">
        <f>Worksheet!B78</f>
        <v>Bid Auctions</v>
      </c>
      <c r="C35" s="51">
        <f>Worksheet!C79</f>
        <v>9</v>
      </c>
      <c r="D35" s="91">
        <f>Worksheet!C84</f>
        <v>72</v>
      </c>
      <c r="E35" s="89">
        <f>Worksheet!C84/100</f>
        <v>0.72</v>
      </c>
      <c r="F35" s="51"/>
      <c r="G35" s="51"/>
    </row>
    <row r="36" spans="2:7" x14ac:dyDescent="0.3">
      <c r="B36" s="88" t="str">
        <f>Worksheet!B87</f>
        <v>Fixed Price</v>
      </c>
      <c r="C36" s="51">
        <f>Worksheet!C88</f>
        <v>49</v>
      </c>
      <c r="D36" s="91">
        <f>Worksheet!C93</f>
        <v>58.433076923076918</v>
      </c>
      <c r="E36" s="89">
        <f>Worksheet!C93/100</f>
        <v>0.58433076923076921</v>
      </c>
      <c r="F36" s="51"/>
      <c r="G36" s="51"/>
    </row>
    <row r="37" spans="2:7" x14ac:dyDescent="0.3">
      <c r="B37" s="88" t="str">
        <f>Worksheet!B96</f>
        <v>Store</v>
      </c>
      <c r="C37" s="51">
        <f>Worksheet!C97</f>
        <v>8</v>
      </c>
      <c r="D37" s="91">
        <f>Worksheet!C102</f>
        <v>57.725483870967743</v>
      </c>
      <c r="E37" s="89">
        <f>Worksheet!C102/100</f>
        <v>0.57725483870967742</v>
      </c>
      <c r="F37" s="51"/>
      <c r="G37" s="51"/>
    </row>
    <row r="38" spans="2:7" x14ac:dyDescent="0.3">
      <c r="B38" s="88" t="str">
        <f>Worksheet!B105</f>
        <v>Second Chance</v>
      </c>
      <c r="C38" s="51">
        <f>Worksheet!C106</f>
        <v>1</v>
      </c>
      <c r="D38" s="91">
        <f>Worksheet!C111</f>
        <v>0</v>
      </c>
      <c r="E38" s="89">
        <f>Worksheet!C111/100</f>
        <v>0</v>
      </c>
      <c r="F38" s="51"/>
      <c r="G38" s="51"/>
    </row>
    <row r="39" spans="2:7" x14ac:dyDescent="0.3">
      <c r="B39" s="51"/>
      <c r="C39" s="51"/>
      <c r="D39" s="51"/>
      <c r="E39" s="51"/>
      <c r="F39" s="51"/>
      <c r="G39" s="51"/>
    </row>
    <row r="40" spans="2:7" x14ac:dyDescent="0.3">
      <c r="B40" s="51"/>
      <c r="C40" s="51"/>
      <c r="D40" s="51"/>
      <c r="E40" s="51"/>
      <c r="F40" s="51"/>
      <c r="G40" s="51"/>
    </row>
    <row r="41" spans="2:7" x14ac:dyDescent="0.3">
      <c r="B41" s="51"/>
      <c r="C41" s="51"/>
      <c r="D41" s="51"/>
      <c r="E41" s="51"/>
      <c r="F41" s="51"/>
      <c r="G41" s="51"/>
    </row>
    <row r="42" spans="2:7" x14ac:dyDescent="0.3">
      <c r="B42" s="85" t="str">
        <f>Worksheet!B114</f>
        <v>Listing Durations</v>
      </c>
      <c r="C42" s="88" t="str">
        <f>Worksheet!B144</f>
        <v>Listings</v>
      </c>
      <c r="D42" s="88" t="str">
        <f>Worksheet!B149</f>
        <v>Average End Price</v>
      </c>
      <c r="E42" s="88" t="str">
        <f>Worksheet!B150</f>
        <v>Sell-Through</v>
      </c>
      <c r="F42" s="51"/>
      <c r="G42" s="51"/>
    </row>
    <row r="43" spans="2:7" x14ac:dyDescent="0.3">
      <c r="B43" s="88" t="str">
        <f>Worksheet!B116</f>
        <v>1 Day</v>
      </c>
      <c r="C43" s="51">
        <f>Worksheet!C117</f>
        <v>3</v>
      </c>
      <c r="D43" s="91">
        <f>Worksheet!C122</f>
        <v>0</v>
      </c>
      <c r="E43" s="89">
        <f>Worksheet!C123/100</f>
        <v>0</v>
      </c>
      <c r="F43" s="51"/>
      <c r="G43" s="51"/>
    </row>
    <row r="44" spans="2:7" x14ac:dyDescent="0.3">
      <c r="B44" s="88" t="str">
        <f>Worksheet!B125</f>
        <v>3 Days</v>
      </c>
      <c r="C44" s="51">
        <f>Worksheet!C126</f>
        <v>14</v>
      </c>
      <c r="D44" s="91">
        <f>Worksheet!C131</f>
        <v>56.69</v>
      </c>
      <c r="E44" s="89">
        <f>Worksheet!C132/100</f>
        <v>7.1428571428571425E-2</v>
      </c>
      <c r="F44" s="51"/>
      <c r="G44" s="51"/>
    </row>
    <row r="45" spans="2:7" x14ac:dyDescent="0.3">
      <c r="B45" s="88" t="str">
        <f>Worksheet!B134</f>
        <v>5 Days</v>
      </c>
      <c r="C45" s="51">
        <f>Worksheet!C135</f>
        <v>2</v>
      </c>
      <c r="D45" s="187">
        <f>Worksheet!C140</f>
        <v>48</v>
      </c>
      <c r="E45" s="188">
        <f>Worksheet!C141/100</f>
        <v>0.5</v>
      </c>
      <c r="F45" s="51"/>
      <c r="G45" s="51"/>
    </row>
    <row r="46" spans="2:7" x14ac:dyDescent="0.3">
      <c r="B46" s="88" t="str">
        <f>Worksheet!B143</f>
        <v>7 Days</v>
      </c>
      <c r="C46" s="51">
        <f>Worksheet!C144</f>
        <v>25</v>
      </c>
      <c r="D46" s="91">
        <f>Worksheet!C149</f>
        <v>60.517499999999998</v>
      </c>
      <c r="E46" s="89">
        <f>Worksheet!C150/100</f>
        <v>0.12</v>
      </c>
      <c r="F46" s="51"/>
      <c r="G46" s="51"/>
    </row>
    <row r="47" spans="2:7" x14ac:dyDescent="0.3">
      <c r="B47" s="88" t="str">
        <f>Worksheet!B152</f>
        <v>10 Days</v>
      </c>
      <c r="C47" s="51">
        <f>Worksheet!C153</f>
        <v>0</v>
      </c>
      <c r="D47" s="91">
        <f>Worksheet!C158</f>
        <v>0</v>
      </c>
      <c r="E47" s="89">
        <f>Worksheet!C159/100</f>
        <v>0</v>
      </c>
      <c r="F47" s="51"/>
      <c r="G47" s="51"/>
    </row>
    <row r="48" spans="2:7" x14ac:dyDescent="0.3">
      <c r="B48" s="88" t="str">
        <f>Worksheet!B161</f>
        <v>11+ Days</v>
      </c>
      <c r="C48" s="51">
        <f>Worksheet!C162</f>
        <v>24</v>
      </c>
      <c r="D48" s="91">
        <f>Worksheet!C167</f>
        <v>59.526818181818179</v>
      </c>
      <c r="E48" s="89">
        <f>Worksheet!C168/100</f>
        <v>0.33333333333333326</v>
      </c>
      <c r="F48" s="51"/>
      <c r="G48" s="51"/>
    </row>
    <row r="49" spans="2:7" x14ac:dyDescent="0.3">
      <c r="B49" s="51"/>
      <c r="C49" s="51"/>
      <c r="D49" s="51"/>
      <c r="E49" s="51"/>
      <c r="F49" s="51"/>
      <c r="G49" s="51"/>
    </row>
    <row r="50" spans="2:7" x14ac:dyDescent="0.3">
      <c r="B50" s="51"/>
      <c r="C50" s="51"/>
      <c r="D50" s="51"/>
      <c r="E50" s="51"/>
      <c r="F50" s="51"/>
      <c r="G50" s="51"/>
    </row>
    <row r="51" spans="2:7" x14ac:dyDescent="0.3">
      <c r="B51" s="51"/>
      <c r="C51" s="51"/>
      <c r="D51" s="51"/>
      <c r="E51" s="51"/>
      <c r="F51" s="51"/>
      <c r="G51" s="51"/>
    </row>
    <row r="52" spans="2:7" x14ac:dyDescent="0.3">
      <c r="B52" s="85" t="str">
        <f>Worksheet!B170</f>
        <v>Day of Week</v>
      </c>
      <c r="C52" s="88" t="str">
        <f>Worksheet!B174</f>
        <v>Listings</v>
      </c>
      <c r="D52" s="88" t="str">
        <f>Worksheet!B178</f>
        <v>Average End Price</v>
      </c>
      <c r="E52" s="88" t="str">
        <f>Worksheet!B179</f>
        <v>Sell-Through</v>
      </c>
      <c r="F52" s="88" t="str">
        <f>Worksheet!B180</f>
        <v>Day Count</v>
      </c>
      <c r="G52" s="51"/>
    </row>
    <row r="53" spans="2:7" x14ac:dyDescent="0.3">
      <c r="B53" s="88" t="str">
        <f>Worksheet!B182</f>
        <v>Monday</v>
      </c>
      <c r="C53" s="51">
        <f>Worksheet!C184</f>
        <v>12</v>
      </c>
      <c r="D53" s="91">
        <f>Worksheet!C188</f>
        <v>59.542499999999997</v>
      </c>
      <c r="E53" s="189">
        <f>Worksheet!C189/100</f>
        <v>0.1666666666666666</v>
      </c>
      <c r="F53" s="51">
        <f>Worksheet!C190</f>
        <v>13</v>
      </c>
      <c r="G53" s="51"/>
    </row>
    <row r="54" spans="2:7" x14ac:dyDescent="0.3">
      <c r="B54" s="88" t="str">
        <f>Worksheet!B192</f>
        <v>Tuesday</v>
      </c>
      <c r="C54" s="51">
        <f>Worksheet!C194</f>
        <v>11</v>
      </c>
      <c r="D54" s="91">
        <f>Worksheet!C198</f>
        <v>56.123333333333328</v>
      </c>
      <c r="E54" s="89">
        <f>Worksheet!C199/100</f>
        <v>9.0909090909090912E-2</v>
      </c>
      <c r="F54" s="51">
        <f>Worksheet!C200</f>
        <v>13</v>
      </c>
      <c r="G54" s="51"/>
    </row>
    <row r="55" spans="2:7" x14ac:dyDescent="0.3">
      <c r="B55" s="88" t="str">
        <f>Worksheet!B202</f>
        <v>Wednesday</v>
      </c>
      <c r="C55" s="51">
        <f>Worksheet!C204</f>
        <v>7</v>
      </c>
      <c r="D55" s="91">
        <f>Worksheet!C208</f>
        <v>58.973999999999997</v>
      </c>
      <c r="E55" s="89">
        <f>Worksheet!C209/100</f>
        <v>0.14285714285714279</v>
      </c>
      <c r="F55" s="51">
        <f>Worksheet!C210</f>
        <v>13</v>
      </c>
      <c r="G55" s="51"/>
    </row>
    <row r="56" spans="2:7" x14ac:dyDescent="0.3">
      <c r="B56" s="88" t="str">
        <f>Worksheet!B212</f>
        <v>Thursday</v>
      </c>
      <c r="C56" s="51">
        <f>Worksheet!C214</f>
        <v>8</v>
      </c>
      <c r="D56" s="91">
        <f>Worksheet!C218</f>
        <v>64.012500000000003</v>
      </c>
      <c r="E56" s="185">
        <f>Worksheet!C219/100</f>
        <v>0.375</v>
      </c>
      <c r="F56" s="51">
        <f>Worksheet!C220</f>
        <v>12</v>
      </c>
      <c r="G56" s="51"/>
    </row>
    <row r="57" spans="2:7" x14ac:dyDescent="0.3">
      <c r="B57" s="88" t="str">
        <f>Worksheet!B222</f>
        <v>Friday</v>
      </c>
      <c r="C57" s="51">
        <f>Worksheet!C224</f>
        <v>4</v>
      </c>
      <c r="D57" s="91">
        <f>Worksheet!C228</f>
        <v>54.99</v>
      </c>
      <c r="E57" s="89">
        <f>Worksheet!C229/100</f>
        <v>0.25</v>
      </c>
      <c r="F57" s="51">
        <f>Worksheet!C230</f>
        <v>13</v>
      </c>
      <c r="G57" s="51"/>
    </row>
    <row r="58" spans="2:7" x14ac:dyDescent="0.3">
      <c r="B58" s="88" t="str">
        <f>Worksheet!B232</f>
        <v>Saturday</v>
      </c>
      <c r="C58" s="51">
        <f>Worksheet!C234</f>
        <v>14</v>
      </c>
      <c r="D58" s="91">
        <f>Worksheet!C238</f>
        <v>56.106666666666662</v>
      </c>
      <c r="E58" s="185">
        <f>Worksheet!C239/100</f>
        <v>0.2142857142857143</v>
      </c>
      <c r="F58" s="51">
        <f>Worksheet!C240</f>
        <v>13</v>
      </c>
      <c r="G58" s="51"/>
    </row>
    <row r="59" spans="2:7" x14ac:dyDescent="0.3">
      <c r="B59" s="88" t="str">
        <f>Worksheet!B172</f>
        <v>Sunday</v>
      </c>
      <c r="C59" s="51">
        <f>Worksheet!C174</f>
        <v>10</v>
      </c>
      <c r="D59" s="91">
        <f>Worksheet!C178</f>
        <v>55.601538461538468</v>
      </c>
      <c r="E59" s="89">
        <f>Worksheet!C179/100</f>
        <v>0.1</v>
      </c>
      <c r="F59" s="51">
        <f>Worksheet!C180</f>
        <v>13</v>
      </c>
      <c r="G59" s="51"/>
    </row>
    <row r="61" spans="2:7" x14ac:dyDescent="0.3">
      <c r="B61" s="51"/>
      <c r="C61" s="51"/>
      <c r="D61" s="51"/>
      <c r="E61" s="51"/>
      <c r="F61" s="51"/>
      <c r="G61" s="51"/>
    </row>
    <row r="62" spans="2:7" x14ac:dyDescent="0.3">
      <c r="B62" s="51"/>
      <c r="C62" s="51"/>
      <c r="D62" s="51"/>
      <c r="E62" s="51"/>
      <c r="F62" s="51"/>
      <c r="G62" s="51"/>
    </row>
    <row r="63" spans="2:7" x14ac:dyDescent="0.3">
      <c r="B63" s="85" t="str">
        <f>Worksheet!B344</f>
        <v>Time of Day</v>
      </c>
      <c r="C63" s="88" t="str">
        <f>Worksheet!B348</f>
        <v>Listings</v>
      </c>
      <c r="D63" s="88" t="str">
        <f>Worksheet!B353</f>
        <v>Average End Price</v>
      </c>
      <c r="E63" s="88" t="str">
        <f>Worksheet!B354</f>
        <v>Sell-Through</v>
      </c>
      <c r="F63" s="51"/>
      <c r="G63" s="51"/>
    </row>
    <row r="64" spans="2:7" x14ac:dyDescent="0.3">
      <c r="B64" s="88" t="str">
        <f>Worksheet!B346</f>
        <v>12AM</v>
      </c>
      <c r="C64" s="51">
        <f>Worksheet!C348</f>
        <v>1</v>
      </c>
      <c r="D64" s="91">
        <f>Worksheet!C353</f>
        <v>0</v>
      </c>
      <c r="E64" s="89">
        <f>Worksheet!C354/100</f>
        <v>0</v>
      </c>
      <c r="F64" s="51"/>
      <c r="G64" s="51"/>
    </row>
    <row r="65" spans="2:7" x14ac:dyDescent="0.3">
      <c r="B65" s="88" t="str">
        <f>Worksheet!B356</f>
        <v>1AM</v>
      </c>
      <c r="C65" s="51">
        <f>Worksheet!C358</f>
        <v>1</v>
      </c>
      <c r="D65" s="91">
        <f>Worksheet!C363</f>
        <v>80.23</v>
      </c>
      <c r="E65" s="89">
        <f>Worksheet!C364/100</f>
        <v>1</v>
      </c>
      <c r="F65" s="51"/>
      <c r="G65" s="51"/>
    </row>
    <row r="66" spans="2:7" x14ac:dyDescent="0.3">
      <c r="B66" s="88" t="str">
        <f>Worksheet!B366</f>
        <v>2AM</v>
      </c>
      <c r="C66" s="51">
        <f>Worksheet!C368</f>
        <v>0</v>
      </c>
      <c r="D66" s="91">
        <f>Worksheet!C373</f>
        <v>0</v>
      </c>
      <c r="E66" s="89">
        <f>Worksheet!C374/100</f>
        <v>0</v>
      </c>
      <c r="F66" s="51"/>
      <c r="G66" s="51"/>
    </row>
    <row r="67" spans="2:7" x14ac:dyDescent="0.3">
      <c r="B67" s="88" t="str">
        <f>Worksheet!B376</f>
        <v>3AM</v>
      </c>
      <c r="C67" s="51">
        <f>Worksheet!C378</f>
        <v>3</v>
      </c>
      <c r="D67" s="91">
        <f>Worksheet!C383</f>
        <v>0</v>
      </c>
      <c r="E67" s="89">
        <f>Worksheet!C384/100</f>
        <v>0</v>
      </c>
      <c r="F67" s="51"/>
      <c r="G67" s="51"/>
    </row>
    <row r="68" spans="2:7" x14ac:dyDescent="0.3">
      <c r="B68" s="88" t="str">
        <f>Worksheet!B386</f>
        <v>4AM</v>
      </c>
      <c r="C68" s="51">
        <f>Worksheet!C388</f>
        <v>0</v>
      </c>
      <c r="D68" s="91">
        <f>Worksheet!C393</f>
        <v>0</v>
      </c>
      <c r="E68" s="89">
        <f>Worksheet!C394/100</f>
        <v>0</v>
      </c>
      <c r="F68" s="51"/>
      <c r="G68" s="51"/>
    </row>
    <row r="69" spans="2:7" x14ac:dyDescent="0.3">
      <c r="B69" s="88" t="str">
        <f>Worksheet!B396</f>
        <v>5AM</v>
      </c>
      <c r="C69" s="51">
        <f>Worksheet!C398</f>
        <v>0</v>
      </c>
      <c r="D69" s="91">
        <f>Worksheet!C403</f>
        <v>59.99</v>
      </c>
      <c r="E69" s="89">
        <f>Worksheet!C404/100</f>
        <v>0</v>
      </c>
      <c r="F69" s="51"/>
      <c r="G69" s="51"/>
    </row>
    <row r="70" spans="2:7" x14ac:dyDescent="0.3">
      <c r="B70" s="88" t="str">
        <f>Worksheet!B406</f>
        <v>6AM</v>
      </c>
      <c r="C70" s="51">
        <f>Worksheet!C408</f>
        <v>2</v>
      </c>
      <c r="D70" s="91">
        <f>Worksheet!C413</f>
        <v>0</v>
      </c>
      <c r="E70" s="89">
        <f>Worksheet!C414/100</f>
        <v>0</v>
      </c>
      <c r="F70" s="51"/>
      <c r="G70" s="51"/>
    </row>
    <row r="71" spans="2:7" x14ac:dyDescent="0.3">
      <c r="B71" s="88" t="str">
        <f>Worksheet!B416</f>
        <v>7AM</v>
      </c>
      <c r="C71" s="51">
        <f>Worksheet!C418</f>
        <v>2</v>
      </c>
      <c r="D71" s="91">
        <f>Worksheet!C423</f>
        <v>0</v>
      </c>
      <c r="E71" s="89">
        <f>Worksheet!C424/100</f>
        <v>0</v>
      </c>
      <c r="F71" s="51"/>
      <c r="G71" s="51"/>
    </row>
    <row r="72" spans="2:7" x14ac:dyDescent="0.3">
      <c r="B72" s="88" t="str">
        <f>Worksheet!B426</f>
        <v>8AM</v>
      </c>
      <c r="C72" s="51">
        <f>Worksheet!C428</f>
        <v>2</v>
      </c>
      <c r="D72" s="91">
        <f>Worksheet!C433</f>
        <v>0</v>
      </c>
      <c r="E72" s="189">
        <f>Worksheet!C434/100</f>
        <v>0</v>
      </c>
      <c r="F72" s="51"/>
      <c r="G72" s="51"/>
    </row>
    <row r="73" spans="2:7" x14ac:dyDescent="0.3">
      <c r="B73" s="88" t="str">
        <f>Worksheet!B436</f>
        <v>9AM</v>
      </c>
      <c r="C73" s="51">
        <f>Worksheet!C438</f>
        <v>4</v>
      </c>
      <c r="D73" s="91">
        <f>Worksheet!C443</f>
        <v>55.556666666666658</v>
      </c>
      <c r="E73" s="185">
        <f>Worksheet!C444/100</f>
        <v>0.5</v>
      </c>
      <c r="F73" s="51"/>
      <c r="G73" s="51"/>
    </row>
    <row r="74" spans="2:7" x14ac:dyDescent="0.3">
      <c r="B74" s="88" t="str">
        <f>Worksheet!B446</f>
        <v>10AM</v>
      </c>
      <c r="C74" s="186">
        <f>Worksheet!C448</f>
        <v>9</v>
      </c>
      <c r="D74" s="91">
        <f>Worksheet!C453</f>
        <v>0</v>
      </c>
      <c r="E74" s="89">
        <f>Worksheet!C454/100</f>
        <v>0</v>
      </c>
      <c r="F74" s="51"/>
      <c r="G74" s="51"/>
    </row>
    <row r="75" spans="2:7" x14ac:dyDescent="0.3">
      <c r="B75" s="88" t="str">
        <f>Worksheet!B456</f>
        <v>11AM</v>
      </c>
      <c r="C75" s="61">
        <f>Worksheet!C458</f>
        <v>6</v>
      </c>
      <c r="D75" s="91">
        <f>Worksheet!C463</f>
        <v>56.69</v>
      </c>
      <c r="E75" s="185">
        <f>Worksheet!C464/100</f>
        <v>0.33333333333333326</v>
      </c>
      <c r="F75" s="51"/>
      <c r="G75" s="51"/>
    </row>
    <row r="76" spans="2:7" x14ac:dyDescent="0.3">
      <c r="B76" s="88" t="str">
        <f>Worksheet!B466</f>
        <v>12PM</v>
      </c>
      <c r="C76" s="61">
        <f>Worksheet!C468</f>
        <v>6</v>
      </c>
      <c r="D76" s="91">
        <f>Worksheet!C473</f>
        <v>53.079090909090908</v>
      </c>
      <c r="E76" s="185">
        <f>Worksheet!C474/100</f>
        <v>0.5</v>
      </c>
      <c r="F76" s="51"/>
      <c r="G76" s="51"/>
    </row>
    <row r="77" spans="2:7" x14ac:dyDescent="0.3">
      <c r="B77" s="88" t="str">
        <f>Worksheet!B476</f>
        <v>1PM</v>
      </c>
      <c r="C77" s="61">
        <f>Worksheet!C478</f>
        <v>2</v>
      </c>
      <c r="D77" s="91">
        <f>Worksheet!C483</f>
        <v>0</v>
      </c>
      <c r="E77" s="89">
        <f>Worksheet!C484/100</f>
        <v>0</v>
      </c>
      <c r="F77" s="51"/>
      <c r="G77" s="51"/>
    </row>
    <row r="78" spans="2:7" x14ac:dyDescent="0.3">
      <c r="B78" s="88" t="str">
        <f>Worksheet!B486</f>
        <v>2PM</v>
      </c>
      <c r="C78" s="61">
        <f>Worksheet!C488</f>
        <v>0</v>
      </c>
      <c r="D78" s="91">
        <f>Worksheet!C493</f>
        <v>54.99</v>
      </c>
      <c r="E78" s="89">
        <f>Worksheet!C494/100</f>
        <v>0</v>
      </c>
      <c r="F78" s="51"/>
      <c r="G78" s="51"/>
    </row>
    <row r="79" spans="2:7" x14ac:dyDescent="0.3">
      <c r="B79" s="88" t="str">
        <f>Worksheet!B496</f>
        <v>3PM</v>
      </c>
      <c r="C79" s="61">
        <f>Worksheet!C498</f>
        <v>1</v>
      </c>
      <c r="D79" s="91">
        <f>Worksheet!C503</f>
        <v>0</v>
      </c>
      <c r="E79" s="189">
        <f>Worksheet!C504/100</f>
        <v>0</v>
      </c>
      <c r="F79" s="51"/>
      <c r="G79" s="51"/>
    </row>
    <row r="80" spans="2:7" x14ac:dyDescent="0.3">
      <c r="B80" s="88" t="str">
        <f>Worksheet!B506</f>
        <v>4PM</v>
      </c>
      <c r="C80" s="61">
        <f>Worksheet!C508</f>
        <v>2</v>
      </c>
      <c r="D80" s="91">
        <f>Worksheet!C513</f>
        <v>0</v>
      </c>
      <c r="E80" s="189">
        <f>Worksheet!C514/100</f>
        <v>0</v>
      </c>
      <c r="F80" s="51"/>
      <c r="G80" s="51"/>
    </row>
    <row r="81" spans="2:7" x14ac:dyDescent="0.3">
      <c r="B81" s="88" t="str">
        <f>Worksheet!B516</f>
        <v>5PM</v>
      </c>
      <c r="C81" s="61">
        <f>Worksheet!C518</f>
        <v>3</v>
      </c>
      <c r="D81" s="91">
        <f>Worksheet!C523</f>
        <v>64.95</v>
      </c>
      <c r="E81" s="185">
        <f>Worksheet!C524/100</f>
        <v>0.33333333333333326</v>
      </c>
      <c r="F81" s="51"/>
      <c r="G81" s="51"/>
    </row>
    <row r="82" spans="2:7" x14ac:dyDescent="0.3">
      <c r="B82" s="88" t="str">
        <f>Worksheet!B526</f>
        <v>6PM</v>
      </c>
      <c r="C82" s="186">
        <f>Worksheet!C528</f>
        <v>10</v>
      </c>
      <c r="D82" s="91">
        <f>Worksheet!C533</f>
        <v>72</v>
      </c>
      <c r="E82" s="189">
        <f>Worksheet!C534/100</f>
        <v>0.1</v>
      </c>
      <c r="F82" s="51"/>
      <c r="G82" s="51"/>
    </row>
    <row r="83" spans="2:7" x14ac:dyDescent="0.3">
      <c r="B83" s="88" t="str">
        <f>Worksheet!B536</f>
        <v>7PM</v>
      </c>
      <c r="C83" s="61">
        <f>Worksheet!C538</f>
        <v>0</v>
      </c>
      <c r="D83" s="91">
        <f>Worksheet!C543</f>
        <v>0</v>
      </c>
      <c r="E83" s="189">
        <f>Worksheet!C544/100</f>
        <v>0</v>
      </c>
      <c r="F83" s="51"/>
      <c r="G83" s="51"/>
    </row>
    <row r="84" spans="2:7" x14ac:dyDescent="0.3">
      <c r="B84" s="88" t="str">
        <f>Worksheet!B546</f>
        <v>8PM</v>
      </c>
      <c r="C84" s="61">
        <f>Worksheet!C548</f>
        <v>3</v>
      </c>
      <c r="D84" s="91">
        <f>Worksheet!C553</f>
        <v>0</v>
      </c>
      <c r="E84" s="189">
        <f>Worksheet!C554/100</f>
        <v>0</v>
      </c>
      <c r="F84" s="51"/>
      <c r="G84" s="51"/>
    </row>
    <row r="85" spans="2:7" x14ac:dyDescent="0.3">
      <c r="B85" s="88" t="str">
        <f>Worksheet!B556</f>
        <v>9PM</v>
      </c>
      <c r="C85" s="186">
        <f>Worksheet!C558</f>
        <v>6</v>
      </c>
      <c r="D85" s="91">
        <f>Worksheet!C563</f>
        <v>0</v>
      </c>
      <c r="E85" s="189">
        <f>Worksheet!C564/100</f>
        <v>0</v>
      </c>
      <c r="F85" s="51"/>
      <c r="G85" s="51"/>
    </row>
    <row r="86" spans="2:7" x14ac:dyDescent="0.3">
      <c r="B86" s="88" t="str">
        <f>Worksheet!B566</f>
        <v>10PM</v>
      </c>
      <c r="C86" s="61">
        <f>Worksheet!C568</f>
        <v>1</v>
      </c>
      <c r="D86" s="91">
        <f>Worksheet!C573</f>
        <v>59.99</v>
      </c>
      <c r="E86" s="89">
        <f>Worksheet!C574/100</f>
        <v>1</v>
      </c>
      <c r="F86" s="51"/>
      <c r="G86" s="51"/>
    </row>
    <row r="87" spans="2:7" x14ac:dyDescent="0.3">
      <c r="B87" s="88" t="str">
        <f>Worksheet!B576</f>
        <v>11PM</v>
      </c>
      <c r="C87" s="61">
        <f>Worksheet!C578</f>
        <v>2</v>
      </c>
      <c r="D87" s="91">
        <f>Worksheet!C583</f>
        <v>54.989999999999988</v>
      </c>
      <c r="E87" s="89">
        <f>Worksheet!C584/100</f>
        <v>0.5</v>
      </c>
      <c r="F87" s="51"/>
      <c r="G87" s="51"/>
    </row>
    <row r="88" spans="2:7" x14ac:dyDescent="0.3">
      <c r="B88" s="92" t="s">
        <v>155</v>
      </c>
      <c r="C88" s="51">
        <f>SUM(C64:C87)</f>
        <v>66</v>
      </c>
      <c r="D88" s="91"/>
      <c r="E88" s="89"/>
      <c r="F88" s="51"/>
      <c r="G88" s="51"/>
    </row>
    <row r="89" spans="2:7" x14ac:dyDescent="0.3">
      <c r="B89" s="51"/>
      <c r="C89" s="51"/>
      <c r="D89" s="51"/>
      <c r="E89" s="51"/>
      <c r="F89" s="51"/>
      <c r="G89" s="51"/>
    </row>
    <row r="90" spans="2:7" x14ac:dyDescent="0.3">
      <c r="B90" s="51"/>
      <c r="C90" s="51"/>
      <c r="D90" s="51"/>
      <c r="E90" s="51"/>
      <c r="F90" s="51"/>
      <c r="G90" s="51"/>
    </row>
    <row r="91" spans="2:7" x14ac:dyDescent="0.3">
      <c r="B91" s="51"/>
      <c r="C91" s="51"/>
      <c r="D91" s="51"/>
      <c r="E91" s="51"/>
      <c r="F91" s="51"/>
      <c r="G91" s="51"/>
    </row>
    <row r="92" spans="2:7" x14ac:dyDescent="0.3">
      <c r="B92" s="85" t="str">
        <f>Worksheet!B242</f>
        <v>Keywords</v>
      </c>
      <c r="C92" s="88">
        <f>Worksheet!B246</f>
        <v>0</v>
      </c>
      <c r="D92" s="88">
        <f>Worksheet!B250</f>
        <v>0</v>
      </c>
      <c r="E92" s="88">
        <f>Worksheet!B251</f>
        <v>0</v>
      </c>
      <c r="F92" s="88">
        <f>Worksheet!B252</f>
        <v>0</v>
      </c>
      <c r="G92" s="51"/>
    </row>
    <row r="93" spans="2:7" x14ac:dyDescent="0.3">
      <c r="B93" s="88">
        <f>Worksheet!B244</f>
        <v>0</v>
      </c>
      <c r="C93" s="51">
        <f>Worksheet!C246</f>
        <v>0</v>
      </c>
      <c r="D93" s="93">
        <f>Worksheet!C250</f>
        <v>0</v>
      </c>
      <c r="E93" s="91">
        <f>Worksheet!C251</f>
        <v>0</v>
      </c>
      <c r="F93" s="89">
        <f>Worksheet!C252/100</f>
        <v>0</v>
      </c>
      <c r="G93" s="51"/>
    </row>
    <row r="94" spans="2:7" x14ac:dyDescent="0.3">
      <c r="B94" s="88">
        <f>Worksheet!B254</f>
        <v>0</v>
      </c>
      <c r="C94" s="51">
        <f>Worksheet!C256</f>
        <v>0</v>
      </c>
      <c r="D94" s="93">
        <f>Worksheet!C260</f>
        <v>0</v>
      </c>
      <c r="E94" s="91">
        <f>Worksheet!C261</f>
        <v>0</v>
      </c>
      <c r="F94" s="89">
        <f>Worksheet!C262/100</f>
        <v>0</v>
      </c>
      <c r="G94" s="51"/>
    </row>
    <row r="95" spans="2:7" x14ac:dyDescent="0.3">
      <c r="B95" s="88">
        <f>Worksheet!B264</f>
        <v>0</v>
      </c>
      <c r="C95" s="51">
        <f>Worksheet!C266</f>
        <v>0</v>
      </c>
      <c r="D95" s="93">
        <f>Worksheet!C270</f>
        <v>0</v>
      </c>
      <c r="E95" s="91">
        <f>Worksheet!C271</f>
        <v>0</v>
      </c>
      <c r="F95" s="89">
        <f>Worksheet!C272/100</f>
        <v>0</v>
      </c>
      <c r="G95" s="51"/>
    </row>
    <row r="96" spans="2:7" x14ac:dyDescent="0.3">
      <c r="B96" s="88">
        <f>Worksheet!B274</f>
        <v>0</v>
      </c>
      <c r="C96" s="51">
        <f>Worksheet!C276</f>
        <v>0</v>
      </c>
      <c r="D96" s="93">
        <f>Worksheet!C280</f>
        <v>0</v>
      </c>
      <c r="E96" s="91">
        <f>Worksheet!C281</f>
        <v>0</v>
      </c>
      <c r="F96" s="89">
        <f>Worksheet!C282/100</f>
        <v>0</v>
      </c>
      <c r="G96" s="51"/>
    </row>
    <row r="97" spans="2:7" x14ac:dyDescent="0.3">
      <c r="B97" s="88">
        <f>Worksheet!B284</f>
        <v>0</v>
      </c>
      <c r="C97" s="51">
        <f>Worksheet!C286</f>
        <v>0</v>
      </c>
      <c r="D97" s="93">
        <f>Worksheet!C290</f>
        <v>0</v>
      </c>
      <c r="E97" s="91">
        <f>Worksheet!C291</f>
        <v>0</v>
      </c>
      <c r="F97" s="89">
        <f>Worksheet!C292/100</f>
        <v>0</v>
      </c>
      <c r="G97" s="51"/>
    </row>
    <row r="98" spans="2:7" x14ac:dyDescent="0.3">
      <c r="B98" s="88">
        <f>Worksheet!B294</f>
        <v>0</v>
      </c>
      <c r="C98" s="51">
        <f>Worksheet!C296</f>
        <v>0</v>
      </c>
      <c r="D98" s="93">
        <f>Worksheet!C300</f>
        <v>0</v>
      </c>
      <c r="E98" s="91">
        <f>Worksheet!C301</f>
        <v>0</v>
      </c>
      <c r="F98" s="89">
        <f>Worksheet!C302/100</f>
        <v>0</v>
      </c>
      <c r="G98" s="51"/>
    </row>
    <row r="99" spans="2:7" x14ac:dyDescent="0.3">
      <c r="B99" s="88">
        <f>Worksheet!B304</f>
        <v>0</v>
      </c>
      <c r="C99" s="51">
        <f>Worksheet!C306</f>
        <v>0</v>
      </c>
      <c r="D99" s="93">
        <f>Worksheet!C310</f>
        <v>0</v>
      </c>
      <c r="E99" s="91">
        <f>Worksheet!C311</f>
        <v>0</v>
      </c>
      <c r="F99" s="89">
        <f>Worksheet!C312/100</f>
        <v>0</v>
      </c>
      <c r="G99" s="51"/>
    </row>
    <row r="100" spans="2:7" x14ac:dyDescent="0.3">
      <c r="B100" s="88">
        <f>Worksheet!B314</f>
        <v>0</v>
      </c>
      <c r="C100" s="51">
        <f>Worksheet!C316</f>
        <v>0</v>
      </c>
      <c r="D100" s="93">
        <f>Worksheet!C320</f>
        <v>0</v>
      </c>
      <c r="E100" s="91">
        <f>Worksheet!C321</f>
        <v>0</v>
      </c>
      <c r="F100" s="89">
        <f>Worksheet!C322/100</f>
        <v>0</v>
      </c>
    </row>
    <row r="101" spans="2:7" x14ac:dyDescent="0.3">
      <c r="B101" s="88">
        <f>Worksheet!B324</f>
        <v>0</v>
      </c>
      <c r="C101" s="51">
        <f>Worksheet!C326</f>
        <v>0</v>
      </c>
      <c r="D101" s="93">
        <f>Worksheet!C330</f>
        <v>0</v>
      </c>
      <c r="E101" s="91">
        <f>Worksheet!C331</f>
        <v>0</v>
      </c>
      <c r="F101" s="89">
        <f>Worksheet!C332/100</f>
        <v>0</v>
      </c>
      <c r="G101" s="51"/>
    </row>
    <row r="102" spans="2:7" x14ac:dyDescent="0.3">
      <c r="B102" s="88">
        <f>Worksheet!B334</f>
        <v>0</v>
      </c>
      <c r="C102" s="51">
        <f>Worksheet!C336</f>
        <v>0</v>
      </c>
      <c r="D102" s="93">
        <f>Worksheet!C340</f>
        <v>0</v>
      </c>
      <c r="E102" s="91">
        <f>Worksheet!C341</f>
        <v>0</v>
      </c>
      <c r="F102" s="89">
        <f>Worksheet!C342/100</f>
        <v>0</v>
      </c>
      <c r="G102" s="51"/>
    </row>
    <row r="103" spans="2:7" x14ac:dyDescent="0.3">
      <c r="B103" s="51"/>
      <c r="C103" s="51"/>
      <c r="D103" s="51"/>
      <c r="E103" s="51"/>
      <c r="F103" s="51"/>
      <c r="G103" s="51"/>
    </row>
    <row r="104" spans="2:7" x14ac:dyDescent="0.3">
      <c r="B104" s="51"/>
      <c r="C104" s="51"/>
      <c r="D104" s="51"/>
      <c r="E104" s="51"/>
      <c r="F104" s="51"/>
      <c r="G104" s="51"/>
    </row>
  </sheetData>
  <mergeCells count="1">
    <mergeCell ref="C4:F4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8"/>
  <sheetViews>
    <sheetView topLeftCell="A568" workbookViewId="0">
      <selection activeCell="D585" sqref="D585"/>
    </sheetView>
  </sheetViews>
  <sheetFormatPr defaultRowHeight="14.4" x14ac:dyDescent="0.3"/>
  <cols>
    <col min="1" max="1" width="2.6640625" customWidth="1"/>
    <col min="2" max="2" width="44.44140625" customWidth="1"/>
    <col min="3" max="3" width="29.44140625" customWidth="1"/>
    <col min="4" max="4" width="6.21875" customWidth="1"/>
    <col min="5" max="5" width="44.44140625" customWidth="1"/>
    <col min="6" max="7" width="29.44140625" customWidth="1"/>
  </cols>
  <sheetData>
    <row r="1" spans="2:7" ht="21" x14ac:dyDescent="0.3">
      <c r="C1" s="72"/>
      <c r="D1" s="73"/>
      <c r="E1" s="223" t="s">
        <v>71</v>
      </c>
      <c r="F1" s="223"/>
      <c r="G1" s="37"/>
    </row>
    <row r="2" spans="2:7" ht="15" thickBot="1" x14ac:dyDescent="0.35">
      <c r="C2" s="72"/>
      <c r="D2" s="73"/>
      <c r="E2" s="224" t="s">
        <v>72</v>
      </c>
      <c r="F2" s="225"/>
      <c r="G2" s="37"/>
    </row>
    <row r="3" spans="2:7" x14ac:dyDescent="0.3">
      <c r="B3" s="74" t="s">
        <v>73</v>
      </c>
      <c r="C3" s="75"/>
      <c r="D3" s="73"/>
      <c r="E3" t="s">
        <v>73</v>
      </c>
      <c r="G3" s="37"/>
    </row>
    <row r="4" spans="2:7" x14ac:dyDescent="0.3">
      <c r="B4" s="76" t="str">
        <f>$E4</f>
        <v>Keywords</v>
      </c>
      <c r="C4" s="77" t="str">
        <f>$F4</f>
        <v>rechargeable speaker -dock -lcd -remote -logitech -ihome</v>
      </c>
      <c r="D4" s="73"/>
      <c r="E4" t="s">
        <v>74</v>
      </c>
      <c r="F4" t="s">
        <v>259</v>
      </c>
      <c r="G4" s="37"/>
    </row>
    <row r="5" spans="2:7" x14ac:dyDescent="0.3">
      <c r="B5" s="76" t="str">
        <f>$E5</f>
        <v>Date Range</v>
      </c>
      <c r="C5" s="77" t="str">
        <f>$F5</f>
        <v>90 Days</v>
      </c>
      <c r="D5" s="73"/>
      <c r="E5" t="s">
        <v>75</v>
      </c>
      <c r="F5" t="s">
        <v>258</v>
      </c>
      <c r="G5" s="37"/>
    </row>
    <row r="6" spans="2:7" ht="15" thickBot="1" x14ac:dyDescent="0.35">
      <c r="B6" s="78" t="str">
        <f>$E6</f>
        <v>End Date</v>
      </c>
      <c r="C6" s="79" t="str">
        <f>$F6</f>
        <v>2010-12-15</v>
      </c>
      <c r="D6" s="73"/>
      <c r="E6" t="s">
        <v>76</v>
      </c>
      <c r="F6" t="s">
        <v>257</v>
      </c>
      <c r="G6" s="37"/>
    </row>
    <row r="7" spans="2:7" ht="15" thickBot="1" x14ac:dyDescent="0.35">
      <c r="B7" s="68"/>
      <c r="C7" s="80"/>
      <c r="D7" s="73"/>
      <c r="G7" s="37"/>
    </row>
    <row r="8" spans="2:7" x14ac:dyDescent="0.3">
      <c r="B8" s="74" t="s">
        <v>77</v>
      </c>
      <c r="C8" s="75"/>
      <c r="D8" s="73"/>
      <c r="E8" t="s">
        <v>77</v>
      </c>
      <c r="G8" s="37"/>
    </row>
    <row r="9" spans="2:7" x14ac:dyDescent="0.3">
      <c r="B9" s="76" t="str">
        <f t="shared" ref="B9:B17" si="0">$E9</f>
        <v>Revenue</v>
      </c>
      <c r="C9" s="77">
        <f t="shared" ref="C9:C17" si="1">$F9</f>
        <v>2621.12</v>
      </c>
      <c r="D9" s="73"/>
      <c r="E9" t="s">
        <v>78</v>
      </c>
      <c r="F9">
        <v>2621.12</v>
      </c>
      <c r="G9" s="37"/>
    </row>
    <row r="10" spans="2:7" x14ac:dyDescent="0.3">
      <c r="B10" s="76" t="str">
        <f t="shared" si="0"/>
        <v>Total Listings</v>
      </c>
      <c r="C10" s="77">
        <f t="shared" si="1"/>
        <v>66</v>
      </c>
      <c r="D10" s="73"/>
      <c r="E10" t="s">
        <v>79</v>
      </c>
      <c r="F10">
        <v>66</v>
      </c>
      <c r="G10" s="37"/>
    </row>
    <row r="11" spans="2:7" x14ac:dyDescent="0.3">
      <c r="B11" s="76" t="str">
        <f t="shared" si="0"/>
        <v>(Translation not found for key: [transactions])</v>
      </c>
      <c r="C11" s="77">
        <f t="shared" si="1"/>
        <v>31</v>
      </c>
      <c r="D11" s="73"/>
      <c r="E11" t="s">
        <v>80</v>
      </c>
      <c r="F11">
        <v>31</v>
      </c>
      <c r="G11" s="37"/>
    </row>
    <row r="12" spans="2:7" x14ac:dyDescent="0.3">
      <c r="B12" s="76" t="str">
        <f t="shared" si="0"/>
        <v>Successful Listings</v>
      </c>
      <c r="C12" s="77">
        <f t="shared" si="1"/>
        <v>12</v>
      </c>
      <c r="D12" s="73"/>
      <c r="E12" t="s">
        <v>81</v>
      </c>
      <c r="F12">
        <v>12</v>
      </c>
      <c r="G12" s="37"/>
    </row>
    <row r="13" spans="2:7" x14ac:dyDescent="0.3">
      <c r="B13" s="76" t="str">
        <f t="shared" si="0"/>
        <v>Total Bids</v>
      </c>
      <c r="C13" s="77">
        <f t="shared" si="1"/>
        <v>46</v>
      </c>
      <c r="D13" s="73"/>
      <c r="E13" t="s">
        <v>82</v>
      </c>
      <c r="F13">
        <v>46</v>
      </c>
      <c r="G13" s="37"/>
    </row>
    <row r="14" spans="2:7" x14ac:dyDescent="0.3">
      <c r="B14" s="76" t="str">
        <f t="shared" si="0"/>
        <v>Items Sold</v>
      </c>
      <c r="C14" s="77">
        <f t="shared" si="1"/>
        <v>45</v>
      </c>
      <c r="D14" s="73"/>
      <c r="E14" t="s">
        <v>83</v>
      </c>
      <c r="F14">
        <v>45</v>
      </c>
      <c r="G14" s="37"/>
    </row>
    <row r="15" spans="2:7" x14ac:dyDescent="0.3">
      <c r="B15" s="76" t="str">
        <f t="shared" si="0"/>
        <v>Items Offered</v>
      </c>
      <c r="C15" s="77">
        <f t="shared" si="1"/>
        <v>1237</v>
      </c>
      <c r="D15" s="73"/>
      <c r="E15" t="s">
        <v>84</v>
      </c>
      <c r="F15">
        <v>1237</v>
      </c>
      <c r="G15" s="37"/>
    </row>
    <row r="16" spans="2:7" x14ac:dyDescent="0.3">
      <c r="B16" s="76" t="str">
        <f t="shared" si="0"/>
        <v>Success Rate</v>
      </c>
      <c r="C16" s="77">
        <f t="shared" si="1"/>
        <v>18.18</v>
      </c>
      <c r="D16" s="73"/>
      <c r="E16" t="s">
        <v>15</v>
      </c>
      <c r="F16">
        <v>18.18</v>
      </c>
      <c r="G16" s="37"/>
    </row>
    <row r="17" spans="2:7" ht="15" thickBot="1" x14ac:dyDescent="0.35">
      <c r="B17" s="78" t="str">
        <f t="shared" si="0"/>
        <v>Sellers per Day</v>
      </c>
      <c r="C17" s="79">
        <f t="shared" si="1"/>
        <v>1</v>
      </c>
      <c r="D17" s="73"/>
      <c r="E17" t="s">
        <v>85</v>
      </c>
      <c r="F17">
        <v>1</v>
      </c>
      <c r="G17" s="37"/>
    </row>
    <row r="18" spans="2:7" ht="15" thickBot="1" x14ac:dyDescent="0.35">
      <c r="B18" s="68"/>
      <c r="C18" s="80"/>
      <c r="D18" s="73"/>
      <c r="G18" s="37"/>
    </row>
    <row r="19" spans="2:7" x14ac:dyDescent="0.3">
      <c r="B19" s="74" t="s">
        <v>86</v>
      </c>
      <c r="C19" s="75"/>
      <c r="D19" s="73"/>
      <c r="E19" t="s">
        <v>86</v>
      </c>
      <c r="G19" s="37"/>
    </row>
    <row r="20" spans="2:7" x14ac:dyDescent="0.3">
      <c r="B20" s="76" t="str">
        <f t="shared" ref="B20:B27" si="2">$E20</f>
        <v>Highest End Price</v>
      </c>
      <c r="C20" s="77">
        <f t="shared" ref="C20:C27" si="3">$F20</f>
        <v>80.23</v>
      </c>
      <c r="D20" s="73"/>
      <c r="E20" t="s">
        <v>87</v>
      </c>
      <c r="F20">
        <v>80.23</v>
      </c>
      <c r="G20" s="37"/>
    </row>
    <row r="21" spans="2:7" x14ac:dyDescent="0.3">
      <c r="B21" s="76" t="str">
        <f t="shared" si="2"/>
        <v>Average End Price</v>
      </c>
      <c r="C21" s="77">
        <f t="shared" si="3"/>
        <v>58.25</v>
      </c>
      <c r="D21" s="73"/>
      <c r="E21" t="s">
        <v>88</v>
      </c>
      <c r="F21">
        <v>58.25</v>
      </c>
      <c r="G21" s="37"/>
    </row>
    <row r="22" spans="2:7" x14ac:dyDescent="0.3">
      <c r="B22" s="76" t="str">
        <f t="shared" si="2"/>
        <v>Lowest End Price</v>
      </c>
      <c r="C22" s="77">
        <f t="shared" si="3"/>
        <v>44.48</v>
      </c>
      <c r="D22" s="73"/>
      <c r="E22" t="s">
        <v>89</v>
      </c>
      <c r="F22">
        <v>44.48</v>
      </c>
      <c r="G22" s="37"/>
    </row>
    <row r="23" spans="2:7" x14ac:dyDescent="0.3">
      <c r="B23" s="76" t="str">
        <f t="shared" si="2"/>
        <v>Frequent End Price</v>
      </c>
      <c r="C23" s="77">
        <f t="shared" si="3"/>
        <v>54.99</v>
      </c>
      <c r="D23" s="73"/>
      <c r="E23" t="s">
        <v>90</v>
      </c>
      <c r="F23">
        <v>54.99</v>
      </c>
      <c r="G23" s="37"/>
    </row>
    <row r="24" spans="2:7" x14ac:dyDescent="0.3">
      <c r="B24" s="76" t="str">
        <f t="shared" si="2"/>
        <v>Highest Start Price</v>
      </c>
      <c r="C24" s="77">
        <f t="shared" si="3"/>
        <v>70</v>
      </c>
      <c r="D24" s="73"/>
      <c r="E24" t="s">
        <v>91</v>
      </c>
      <c r="F24">
        <v>70</v>
      </c>
      <c r="G24" s="37"/>
    </row>
    <row r="25" spans="2:7" x14ac:dyDescent="0.3">
      <c r="B25" s="76" t="str">
        <f t="shared" si="2"/>
        <v>Average Start Price</v>
      </c>
      <c r="C25" s="77">
        <f t="shared" si="3"/>
        <v>70</v>
      </c>
      <c r="D25" s="73"/>
      <c r="E25" t="s">
        <v>92</v>
      </c>
      <c r="F25">
        <v>70</v>
      </c>
      <c r="G25" s="37"/>
    </row>
    <row r="26" spans="2:7" x14ac:dyDescent="0.3">
      <c r="B26" s="76" t="str">
        <f t="shared" si="2"/>
        <v>Lowest Start Price</v>
      </c>
      <c r="C26" s="77">
        <f t="shared" si="3"/>
        <v>70</v>
      </c>
      <c r="D26" s="73"/>
      <c r="E26" t="s">
        <v>93</v>
      </c>
      <c r="F26">
        <v>70</v>
      </c>
      <c r="G26" s="37"/>
    </row>
    <row r="27" spans="2:7" ht="15" thickBot="1" x14ac:dyDescent="0.35">
      <c r="B27" s="78" t="str">
        <f t="shared" si="2"/>
        <v>Frequent Start Price</v>
      </c>
      <c r="C27" s="79">
        <f t="shared" si="3"/>
        <v>70</v>
      </c>
      <c r="D27" s="73"/>
      <c r="E27" t="s">
        <v>94</v>
      </c>
      <c r="F27">
        <v>70</v>
      </c>
      <c r="G27" s="37"/>
    </row>
    <row r="28" spans="2:7" ht="15" thickBot="1" x14ac:dyDescent="0.35">
      <c r="B28" s="68"/>
      <c r="C28" s="80"/>
      <c r="D28" s="73"/>
      <c r="G28" s="37"/>
    </row>
    <row r="29" spans="2:7" x14ac:dyDescent="0.3">
      <c r="B29" s="74" t="s">
        <v>95</v>
      </c>
      <c r="C29" s="75"/>
      <c r="D29" s="73"/>
      <c r="G29" s="37"/>
    </row>
    <row r="30" spans="2:7" x14ac:dyDescent="0.3">
      <c r="B30" s="81"/>
      <c r="C30" s="82"/>
      <c r="D30" s="73"/>
      <c r="G30" s="37"/>
    </row>
    <row r="31" spans="2:7" x14ac:dyDescent="0.3">
      <c r="B31" s="83" t="s">
        <v>96</v>
      </c>
      <c r="C31" s="84"/>
      <c r="D31" s="73"/>
      <c r="G31" s="37"/>
    </row>
    <row r="32" spans="2:7" x14ac:dyDescent="0.3">
      <c r="B32" s="76">
        <f>$E32</f>
        <v>0</v>
      </c>
      <c r="C32" s="77">
        <f>$F32</f>
        <v>0</v>
      </c>
      <c r="D32" s="73"/>
      <c r="G32" s="37"/>
    </row>
    <row r="33" spans="2:7" x14ac:dyDescent="0.3">
      <c r="B33" s="76">
        <f>$E33</f>
        <v>0</v>
      </c>
      <c r="C33" s="77">
        <f>$F33</f>
        <v>0</v>
      </c>
      <c r="D33" s="73"/>
      <c r="G33" s="37"/>
    </row>
    <row r="34" spans="2:7" x14ac:dyDescent="0.3">
      <c r="B34" s="76">
        <f>$E34</f>
        <v>0</v>
      </c>
      <c r="C34" s="77">
        <f>$F34</f>
        <v>0</v>
      </c>
      <c r="D34" s="73"/>
      <c r="G34" s="37"/>
    </row>
    <row r="35" spans="2:7" x14ac:dyDescent="0.3">
      <c r="B35" s="76"/>
      <c r="C35" s="84"/>
      <c r="D35" s="73"/>
      <c r="G35" s="37"/>
    </row>
    <row r="36" spans="2:7" x14ac:dyDescent="0.3">
      <c r="B36" s="83" t="s">
        <v>97</v>
      </c>
      <c r="C36" s="84"/>
      <c r="D36" s="73"/>
      <c r="E36" t="s">
        <v>97</v>
      </c>
      <c r="G36" s="37"/>
    </row>
    <row r="37" spans="2:7" x14ac:dyDescent="0.3">
      <c r="B37" s="76" t="str">
        <f>$E37</f>
        <v>Listings</v>
      </c>
      <c r="C37" s="77">
        <f>$F37</f>
        <v>5</v>
      </c>
      <c r="D37" s="73"/>
      <c r="E37" t="s">
        <v>98</v>
      </c>
      <c r="F37">
        <v>5</v>
      </c>
      <c r="G37" s="37"/>
    </row>
    <row r="38" spans="2:7" x14ac:dyDescent="0.3">
      <c r="B38" s="76" t="str">
        <f>$E38</f>
        <v>Successful</v>
      </c>
      <c r="C38" s="77">
        <f>$F38</f>
        <v>0</v>
      </c>
      <c r="D38" s="73"/>
      <c r="E38" t="s">
        <v>99</v>
      </c>
      <c r="F38">
        <v>0</v>
      </c>
      <c r="G38" s="37"/>
    </row>
    <row r="39" spans="2:7" x14ac:dyDescent="0.3">
      <c r="B39" s="76" t="str">
        <f>$E39</f>
        <v>Sell-Through</v>
      </c>
      <c r="C39" s="77">
        <f>$F39</f>
        <v>0</v>
      </c>
      <c r="D39" s="73"/>
      <c r="E39" t="s">
        <v>100</v>
      </c>
      <c r="F39">
        <v>0</v>
      </c>
      <c r="G39" s="37"/>
    </row>
    <row r="40" spans="2:7" x14ac:dyDescent="0.3">
      <c r="B40" s="76"/>
      <c r="C40" s="84"/>
      <c r="D40" s="73"/>
      <c r="G40" s="37"/>
    </row>
    <row r="41" spans="2:7" x14ac:dyDescent="0.3">
      <c r="B41" s="83" t="s">
        <v>101</v>
      </c>
      <c r="C41" s="84"/>
      <c r="D41" s="73"/>
      <c r="G41" s="37"/>
    </row>
    <row r="42" spans="2:7" x14ac:dyDescent="0.3">
      <c r="B42" s="76">
        <f>$E42</f>
        <v>0</v>
      </c>
      <c r="C42" s="77">
        <f>$F42</f>
        <v>0</v>
      </c>
      <c r="D42" s="73"/>
      <c r="G42" s="37"/>
    </row>
    <row r="43" spans="2:7" x14ac:dyDescent="0.3">
      <c r="B43" s="76">
        <f>$E43</f>
        <v>0</v>
      </c>
      <c r="C43" s="77">
        <f>$F43</f>
        <v>0</v>
      </c>
      <c r="D43" s="73"/>
      <c r="G43" s="37"/>
    </row>
    <row r="44" spans="2:7" x14ac:dyDescent="0.3">
      <c r="B44" s="76">
        <f>$E44</f>
        <v>0</v>
      </c>
      <c r="C44" s="77">
        <f>$F44</f>
        <v>0</v>
      </c>
      <c r="D44" s="73"/>
      <c r="G44" s="37"/>
    </row>
    <row r="45" spans="2:7" x14ac:dyDescent="0.3">
      <c r="B45" s="76"/>
      <c r="C45" s="84"/>
      <c r="D45" s="73"/>
      <c r="G45" s="37"/>
    </row>
    <row r="46" spans="2:7" x14ac:dyDescent="0.3">
      <c r="B46" s="83" t="s">
        <v>102</v>
      </c>
      <c r="C46" s="84"/>
      <c r="D46" s="73"/>
      <c r="G46" s="37"/>
    </row>
    <row r="47" spans="2:7" x14ac:dyDescent="0.3">
      <c r="B47" s="76">
        <f>$E47</f>
        <v>0</v>
      </c>
      <c r="C47" s="77">
        <f>$F47</f>
        <v>0</v>
      </c>
      <c r="D47" s="73"/>
      <c r="G47" s="37"/>
    </row>
    <row r="48" spans="2:7" x14ac:dyDescent="0.3">
      <c r="B48" s="76">
        <f>$E48</f>
        <v>0</v>
      </c>
      <c r="C48" s="77">
        <f>$F48</f>
        <v>0</v>
      </c>
      <c r="D48" s="73"/>
      <c r="G48" s="37"/>
    </row>
    <row r="49" spans="2:7" x14ac:dyDescent="0.3">
      <c r="B49" s="76">
        <f>$E49</f>
        <v>0</v>
      </c>
      <c r="C49" s="77">
        <f>$F49</f>
        <v>0</v>
      </c>
      <c r="D49" s="73"/>
      <c r="G49" s="37"/>
    </row>
    <row r="50" spans="2:7" x14ac:dyDescent="0.3">
      <c r="B50" s="76"/>
      <c r="C50" s="84"/>
      <c r="D50" s="73"/>
      <c r="G50" s="37"/>
    </row>
    <row r="51" spans="2:7" x14ac:dyDescent="0.3">
      <c r="B51" s="83" t="s">
        <v>103</v>
      </c>
      <c r="C51" s="84"/>
      <c r="D51" s="73"/>
      <c r="E51" t="s">
        <v>103</v>
      </c>
      <c r="G51" s="37"/>
    </row>
    <row r="52" spans="2:7" x14ac:dyDescent="0.3">
      <c r="B52" s="76" t="str">
        <f>$E52</f>
        <v>Listings</v>
      </c>
      <c r="C52" s="77">
        <f>$F52</f>
        <v>56</v>
      </c>
      <c r="D52" s="73"/>
      <c r="E52" t="s">
        <v>98</v>
      </c>
      <c r="F52">
        <v>56</v>
      </c>
      <c r="G52" s="37"/>
    </row>
    <row r="53" spans="2:7" x14ac:dyDescent="0.3">
      <c r="B53" s="76" t="str">
        <f>$E53</f>
        <v>Successful</v>
      </c>
      <c r="C53" s="77">
        <f>$F53</f>
        <v>9</v>
      </c>
      <c r="D53" s="73"/>
      <c r="E53" t="s">
        <v>99</v>
      </c>
      <c r="F53">
        <v>9</v>
      </c>
      <c r="G53" s="37"/>
    </row>
    <row r="54" spans="2:7" x14ac:dyDescent="0.3">
      <c r="B54" s="76" t="str">
        <f>$E54</f>
        <v>Sell-Through</v>
      </c>
      <c r="C54" s="77">
        <f>$F54</f>
        <v>16.071428571428569</v>
      </c>
      <c r="D54" s="73"/>
      <c r="E54" t="s">
        <v>100</v>
      </c>
      <c r="F54">
        <v>16.071428571428569</v>
      </c>
      <c r="G54" s="37"/>
    </row>
    <row r="55" spans="2:7" x14ac:dyDescent="0.3">
      <c r="B55" s="76"/>
      <c r="C55" s="84"/>
      <c r="D55" s="73"/>
      <c r="G55" s="37"/>
    </row>
    <row r="56" spans="2:7" x14ac:dyDescent="0.3">
      <c r="B56" s="83" t="s">
        <v>104</v>
      </c>
      <c r="C56" s="84"/>
      <c r="D56" s="73"/>
      <c r="E56" t="s">
        <v>104</v>
      </c>
      <c r="G56" s="37"/>
    </row>
    <row r="57" spans="2:7" x14ac:dyDescent="0.3">
      <c r="B57" s="76" t="str">
        <f>$E57</f>
        <v>Listings</v>
      </c>
      <c r="C57" s="77">
        <f>$F57</f>
        <v>1</v>
      </c>
      <c r="D57" s="73"/>
      <c r="E57" t="s">
        <v>98</v>
      </c>
      <c r="F57">
        <v>1</v>
      </c>
      <c r="G57" s="37"/>
    </row>
    <row r="58" spans="2:7" x14ac:dyDescent="0.3">
      <c r="B58" s="76" t="str">
        <f>$E58</f>
        <v>Successful</v>
      </c>
      <c r="C58" s="77">
        <f>$F58</f>
        <v>0</v>
      </c>
      <c r="D58" s="73"/>
      <c r="E58" t="s">
        <v>99</v>
      </c>
      <c r="F58">
        <v>0</v>
      </c>
      <c r="G58" s="37"/>
    </row>
    <row r="59" spans="2:7" x14ac:dyDescent="0.3">
      <c r="B59" s="76" t="str">
        <f>$E59</f>
        <v>Sell-Through</v>
      </c>
      <c r="C59" s="77">
        <f>$F59</f>
        <v>0</v>
      </c>
      <c r="D59" s="73"/>
      <c r="E59" t="s">
        <v>100</v>
      </c>
      <c r="F59">
        <v>0</v>
      </c>
      <c r="G59" s="37"/>
    </row>
    <row r="60" spans="2:7" x14ac:dyDescent="0.3">
      <c r="B60" s="76"/>
      <c r="C60" s="84"/>
      <c r="D60" s="73"/>
      <c r="G60" s="37"/>
    </row>
    <row r="61" spans="2:7" x14ac:dyDescent="0.3">
      <c r="B61" s="83" t="s">
        <v>105</v>
      </c>
      <c r="C61" s="84"/>
      <c r="D61" s="73"/>
      <c r="E61" t="s">
        <v>105</v>
      </c>
      <c r="G61" s="37"/>
    </row>
    <row r="62" spans="2:7" x14ac:dyDescent="0.3">
      <c r="B62" s="76" t="str">
        <f>$E62</f>
        <v>Listings</v>
      </c>
      <c r="C62" s="77">
        <f>$F62</f>
        <v>2</v>
      </c>
      <c r="D62" s="73"/>
      <c r="E62" t="s">
        <v>98</v>
      </c>
      <c r="F62">
        <v>2</v>
      </c>
      <c r="G62" s="37"/>
    </row>
    <row r="63" spans="2:7" x14ac:dyDescent="0.3">
      <c r="B63" s="76" t="str">
        <f>$E63</f>
        <v>Successful</v>
      </c>
      <c r="C63" s="77">
        <f>$F63</f>
        <v>1</v>
      </c>
      <c r="D63" s="73"/>
      <c r="E63" t="s">
        <v>99</v>
      </c>
      <c r="F63">
        <v>1</v>
      </c>
      <c r="G63" s="37"/>
    </row>
    <row r="64" spans="2:7" x14ac:dyDescent="0.3">
      <c r="B64" s="76" t="str">
        <f>$E64</f>
        <v>Sell-Through</v>
      </c>
      <c r="C64" s="77">
        <f>$F64</f>
        <v>50</v>
      </c>
      <c r="D64" s="73"/>
      <c r="E64" t="s">
        <v>100</v>
      </c>
      <c r="F64">
        <v>50</v>
      </c>
      <c r="G64" s="37"/>
    </row>
    <row r="65" spans="2:7" x14ac:dyDescent="0.3">
      <c r="B65" s="76"/>
      <c r="C65" s="84"/>
      <c r="D65" s="73"/>
      <c r="G65" s="37"/>
    </row>
    <row r="66" spans="2:7" x14ac:dyDescent="0.3">
      <c r="B66" s="83" t="s">
        <v>106</v>
      </c>
      <c r="C66" s="84"/>
      <c r="D66" s="73"/>
      <c r="G66" s="37"/>
    </row>
    <row r="67" spans="2:7" x14ac:dyDescent="0.3">
      <c r="B67" s="76">
        <f>$E67</f>
        <v>0</v>
      </c>
      <c r="C67" s="77">
        <f>$F67</f>
        <v>0</v>
      </c>
      <c r="D67" s="73"/>
      <c r="G67" s="37"/>
    </row>
    <row r="68" spans="2:7" x14ac:dyDescent="0.3">
      <c r="B68" s="76">
        <f>$E68</f>
        <v>0</v>
      </c>
      <c r="C68" s="77">
        <f>$F68</f>
        <v>0</v>
      </c>
      <c r="D68" s="73"/>
      <c r="G68" s="37"/>
    </row>
    <row r="69" spans="2:7" x14ac:dyDescent="0.3">
      <c r="B69" s="76">
        <f>$E69</f>
        <v>0</v>
      </c>
      <c r="C69" s="77">
        <f>$F69</f>
        <v>0</v>
      </c>
      <c r="D69" s="73"/>
      <c r="G69" s="37"/>
    </row>
    <row r="70" spans="2:7" x14ac:dyDescent="0.3">
      <c r="B70" s="76"/>
      <c r="C70" s="84"/>
      <c r="D70" s="73"/>
      <c r="G70" s="37"/>
    </row>
    <row r="71" spans="2:7" x14ac:dyDescent="0.3">
      <c r="B71" s="83" t="s">
        <v>107</v>
      </c>
      <c r="C71" s="84"/>
      <c r="D71" s="73"/>
      <c r="E71" t="s">
        <v>107</v>
      </c>
      <c r="G71" s="37"/>
    </row>
    <row r="72" spans="2:7" x14ac:dyDescent="0.3">
      <c r="B72" s="76" t="str">
        <f>$E72</f>
        <v>Listings</v>
      </c>
      <c r="C72" s="77">
        <f>$F72</f>
        <v>3</v>
      </c>
      <c r="D72" s="73"/>
      <c r="E72" t="s">
        <v>98</v>
      </c>
      <c r="F72">
        <v>3</v>
      </c>
      <c r="G72" s="37"/>
    </row>
    <row r="73" spans="2:7" x14ac:dyDescent="0.3">
      <c r="B73" s="76" t="str">
        <f>$E73</f>
        <v>Successful</v>
      </c>
      <c r="C73" s="77">
        <f>$F73</f>
        <v>2</v>
      </c>
      <c r="D73" s="73"/>
      <c r="E73" t="s">
        <v>99</v>
      </c>
      <c r="F73">
        <v>2</v>
      </c>
      <c r="G73" s="37"/>
    </row>
    <row r="74" spans="2:7" ht="15" thickBot="1" x14ac:dyDescent="0.35">
      <c r="B74" s="78" t="str">
        <f>$E74</f>
        <v>Sell-Through</v>
      </c>
      <c r="C74" s="79">
        <f>$F74</f>
        <v>66.666666666666657</v>
      </c>
      <c r="D74" s="73"/>
      <c r="E74" t="s">
        <v>100</v>
      </c>
      <c r="F74">
        <v>66.666666666666657</v>
      </c>
      <c r="G74" s="37"/>
    </row>
    <row r="75" spans="2:7" ht="15" thickBot="1" x14ac:dyDescent="0.35">
      <c r="B75" s="68"/>
      <c r="C75" s="80"/>
      <c r="D75" s="73"/>
      <c r="G75" s="37"/>
    </row>
    <row r="76" spans="2:7" x14ac:dyDescent="0.3">
      <c r="B76" s="74" t="s">
        <v>108</v>
      </c>
      <c r="C76" s="75"/>
      <c r="D76" s="73"/>
      <c r="E76" t="s">
        <v>108</v>
      </c>
      <c r="G76" s="37"/>
    </row>
    <row r="77" spans="2:7" x14ac:dyDescent="0.3">
      <c r="B77" s="81"/>
      <c r="C77" s="82"/>
      <c r="D77" s="73"/>
      <c r="G77" s="37"/>
    </row>
    <row r="78" spans="2:7" x14ac:dyDescent="0.3">
      <c r="B78" s="83" t="s">
        <v>109</v>
      </c>
      <c r="C78" s="84"/>
      <c r="D78" s="73"/>
      <c r="E78" t="s">
        <v>109</v>
      </c>
      <c r="G78" s="37"/>
    </row>
    <row r="79" spans="2:7" x14ac:dyDescent="0.3">
      <c r="B79" s="76" t="str">
        <f>E79</f>
        <v>Listings</v>
      </c>
      <c r="C79" s="77">
        <f>F79</f>
        <v>9</v>
      </c>
      <c r="D79" s="73"/>
      <c r="E79" t="s">
        <v>98</v>
      </c>
      <c r="F79">
        <v>9</v>
      </c>
      <c r="G79" s="37"/>
    </row>
    <row r="80" spans="2:7" x14ac:dyDescent="0.3">
      <c r="B80" s="76" t="str">
        <f t="shared" ref="B80:C85" si="4">E80</f>
        <v>Successful</v>
      </c>
      <c r="C80" s="77">
        <f t="shared" si="4"/>
        <v>1</v>
      </c>
      <c r="D80" s="73"/>
      <c r="E80" t="s">
        <v>99</v>
      </c>
      <c r="F80">
        <v>1</v>
      </c>
      <c r="G80" s="37"/>
    </row>
    <row r="81" spans="2:7" x14ac:dyDescent="0.3">
      <c r="B81" s="76" t="str">
        <f t="shared" si="4"/>
        <v>Revenue</v>
      </c>
      <c r="C81" s="77">
        <f t="shared" si="4"/>
        <v>72</v>
      </c>
      <c r="D81" s="73"/>
      <c r="E81" t="s">
        <v>78</v>
      </c>
      <c r="F81">
        <v>72</v>
      </c>
      <c r="G81" s="37"/>
    </row>
    <row r="82" spans="2:7" x14ac:dyDescent="0.3">
      <c r="B82" s="76" t="str">
        <f t="shared" si="4"/>
        <v>Items Offered</v>
      </c>
      <c r="C82" s="77">
        <f>F82</f>
        <v>9</v>
      </c>
      <c r="D82" s="73"/>
      <c r="E82" t="s">
        <v>84</v>
      </c>
      <c r="F82">
        <v>9</v>
      </c>
      <c r="G82" s="37"/>
    </row>
    <row r="83" spans="2:7" x14ac:dyDescent="0.3">
      <c r="B83" s="76" t="str">
        <f t="shared" si="4"/>
        <v>Items Sold</v>
      </c>
      <c r="C83" s="77">
        <f t="shared" si="4"/>
        <v>1</v>
      </c>
      <c r="D83" s="73"/>
      <c r="E83" t="s">
        <v>83</v>
      </c>
      <c r="F83">
        <v>1</v>
      </c>
      <c r="G83" s="37"/>
    </row>
    <row r="84" spans="2:7" x14ac:dyDescent="0.3">
      <c r="B84" s="76" t="str">
        <f t="shared" si="4"/>
        <v>Average End Price</v>
      </c>
      <c r="C84" s="77">
        <f t="shared" si="4"/>
        <v>72</v>
      </c>
      <c r="D84" s="73"/>
      <c r="E84" t="s">
        <v>88</v>
      </c>
      <c r="F84">
        <v>72</v>
      </c>
      <c r="G84" s="37"/>
    </row>
    <row r="85" spans="2:7" x14ac:dyDescent="0.3">
      <c r="B85" s="76" t="str">
        <f t="shared" si="4"/>
        <v>Sell-Through</v>
      </c>
      <c r="C85" s="77">
        <f t="shared" si="4"/>
        <v>11.111111111111111</v>
      </c>
      <c r="D85" s="73"/>
      <c r="E85" t="s">
        <v>100</v>
      </c>
      <c r="F85">
        <v>11.111111111111111</v>
      </c>
      <c r="G85" s="37"/>
    </row>
    <row r="86" spans="2:7" x14ac:dyDescent="0.3">
      <c r="B86" s="76"/>
      <c r="C86" s="84"/>
      <c r="D86" s="73"/>
      <c r="G86" s="37"/>
    </row>
    <row r="87" spans="2:7" x14ac:dyDescent="0.3">
      <c r="B87" s="83" t="s">
        <v>6</v>
      </c>
      <c r="C87" s="84"/>
      <c r="D87" s="73"/>
      <c r="E87" t="s">
        <v>6</v>
      </c>
      <c r="G87" s="37"/>
    </row>
    <row r="88" spans="2:7" x14ac:dyDescent="0.3">
      <c r="B88" s="76" t="str">
        <f t="shared" ref="B88:C94" si="5">E88</f>
        <v>Listings</v>
      </c>
      <c r="C88" s="77">
        <f t="shared" si="5"/>
        <v>49</v>
      </c>
      <c r="D88" s="73"/>
      <c r="E88" t="s">
        <v>98</v>
      </c>
      <c r="F88">
        <v>49</v>
      </c>
      <c r="G88" s="37"/>
    </row>
    <row r="89" spans="2:7" x14ac:dyDescent="0.3">
      <c r="B89" s="76" t="str">
        <f t="shared" si="5"/>
        <v>Successful</v>
      </c>
      <c r="C89" s="77">
        <f t="shared" si="5"/>
        <v>5</v>
      </c>
      <c r="D89" s="73"/>
      <c r="E89" t="s">
        <v>99</v>
      </c>
      <c r="F89">
        <v>5</v>
      </c>
      <c r="G89" s="37"/>
    </row>
    <row r="90" spans="2:7" x14ac:dyDescent="0.3">
      <c r="B90" s="76" t="str">
        <f t="shared" si="5"/>
        <v>Revenue</v>
      </c>
      <c r="C90" s="77">
        <f>F90</f>
        <v>759.63</v>
      </c>
      <c r="D90" s="73"/>
      <c r="E90" t="s">
        <v>78</v>
      </c>
      <c r="F90">
        <v>759.63</v>
      </c>
      <c r="G90" s="37"/>
    </row>
    <row r="91" spans="2:7" x14ac:dyDescent="0.3">
      <c r="B91" s="76" t="str">
        <f t="shared" si="5"/>
        <v>Items Offered</v>
      </c>
      <c r="C91" s="77">
        <f t="shared" si="5"/>
        <v>1162</v>
      </c>
      <c r="D91" s="73"/>
      <c r="E91" t="s">
        <v>84</v>
      </c>
      <c r="F91">
        <v>1162</v>
      </c>
      <c r="G91" s="37"/>
    </row>
    <row r="92" spans="2:7" x14ac:dyDescent="0.3">
      <c r="B92" s="76" t="str">
        <f t="shared" si="5"/>
        <v>Items Sold</v>
      </c>
      <c r="C92" s="77">
        <f t="shared" si="5"/>
        <v>13</v>
      </c>
      <c r="D92" s="73"/>
      <c r="E92" t="s">
        <v>83</v>
      </c>
      <c r="F92">
        <v>13</v>
      </c>
      <c r="G92" s="37"/>
    </row>
    <row r="93" spans="2:7" x14ac:dyDescent="0.3">
      <c r="B93" s="76" t="str">
        <f t="shared" si="5"/>
        <v>Average End Price</v>
      </c>
      <c r="C93" s="77">
        <f t="shared" si="5"/>
        <v>58.433076923076918</v>
      </c>
      <c r="D93" s="73"/>
      <c r="E93" t="s">
        <v>88</v>
      </c>
      <c r="F93">
        <v>58.433076923076918</v>
      </c>
      <c r="G93" s="37"/>
    </row>
    <row r="94" spans="2:7" x14ac:dyDescent="0.3">
      <c r="B94" s="76" t="str">
        <f t="shared" si="5"/>
        <v>Sell-Through</v>
      </c>
      <c r="C94" s="77">
        <f t="shared" si="5"/>
        <v>10.204081632653059</v>
      </c>
      <c r="D94" s="73"/>
      <c r="E94" t="s">
        <v>100</v>
      </c>
      <c r="F94">
        <v>10.204081632653059</v>
      </c>
      <c r="G94" s="37"/>
    </row>
    <row r="95" spans="2:7" x14ac:dyDescent="0.3">
      <c r="B95" s="76"/>
      <c r="C95" s="84"/>
      <c r="D95" s="73"/>
      <c r="G95" s="37"/>
    </row>
    <row r="96" spans="2:7" x14ac:dyDescent="0.3">
      <c r="B96" s="83" t="s">
        <v>110</v>
      </c>
      <c r="C96" s="84"/>
      <c r="D96" s="73"/>
      <c r="E96" t="s">
        <v>110</v>
      </c>
      <c r="G96" s="37"/>
    </row>
    <row r="97" spans="2:7" x14ac:dyDescent="0.3">
      <c r="B97" s="76" t="str">
        <f t="shared" ref="B97:C103" si="6">E97</f>
        <v>Listings</v>
      </c>
      <c r="C97" s="77">
        <f t="shared" si="6"/>
        <v>8</v>
      </c>
      <c r="D97" s="73"/>
      <c r="E97" t="s">
        <v>98</v>
      </c>
      <c r="F97">
        <v>8</v>
      </c>
      <c r="G97" s="37"/>
    </row>
    <row r="98" spans="2:7" x14ac:dyDescent="0.3">
      <c r="B98" s="76" t="str">
        <f t="shared" si="6"/>
        <v>Successful</v>
      </c>
      <c r="C98" s="77">
        <f t="shared" si="6"/>
        <v>6</v>
      </c>
      <c r="D98" s="73"/>
      <c r="E98" t="s">
        <v>99</v>
      </c>
      <c r="F98">
        <v>6</v>
      </c>
      <c r="G98" s="37"/>
    </row>
    <row r="99" spans="2:7" x14ac:dyDescent="0.3">
      <c r="B99" s="76" t="str">
        <f t="shared" si="6"/>
        <v>Revenue</v>
      </c>
      <c r="C99" s="77">
        <f>F99</f>
        <v>1789.49</v>
      </c>
      <c r="D99" s="73"/>
      <c r="E99" t="s">
        <v>78</v>
      </c>
      <c r="F99">
        <v>1789.49</v>
      </c>
      <c r="G99" s="37"/>
    </row>
    <row r="100" spans="2:7" x14ac:dyDescent="0.3">
      <c r="B100" s="76" t="str">
        <f t="shared" si="6"/>
        <v>Items Offered</v>
      </c>
      <c r="C100" s="77">
        <f t="shared" si="6"/>
        <v>66</v>
      </c>
      <c r="D100" s="73"/>
      <c r="E100" t="s">
        <v>84</v>
      </c>
      <c r="F100">
        <v>66</v>
      </c>
      <c r="G100" s="37"/>
    </row>
    <row r="101" spans="2:7" x14ac:dyDescent="0.3">
      <c r="B101" s="76" t="str">
        <f t="shared" si="6"/>
        <v>Items Sold</v>
      </c>
      <c r="C101" s="77">
        <f t="shared" si="6"/>
        <v>31</v>
      </c>
      <c r="D101" s="73"/>
      <c r="E101" t="s">
        <v>83</v>
      </c>
      <c r="F101">
        <v>31</v>
      </c>
      <c r="G101" s="37"/>
    </row>
    <row r="102" spans="2:7" x14ac:dyDescent="0.3">
      <c r="B102" s="76" t="str">
        <f t="shared" si="6"/>
        <v>Average End Price</v>
      </c>
      <c r="C102" s="77">
        <f t="shared" si="6"/>
        <v>57.725483870967743</v>
      </c>
      <c r="D102" s="73"/>
      <c r="E102" t="s">
        <v>88</v>
      </c>
      <c r="F102">
        <v>57.725483870967743</v>
      </c>
      <c r="G102" s="37"/>
    </row>
    <row r="103" spans="2:7" x14ac:dyDescent="0.3">
      <c r="B103" s="76" t="str">
        <f t="shared" si="6"/>
        <v>Sell-Through</v>
      </c>
      <c r="C103" s="77">
        <f t="shared" si="6"/>
        <v>75</v>
      </c>
      <c r="D103" s="73"/>
      <c r="E103" t="s">
        <v>100</v>
      </c>
      <c r="F103">
        <v>75</v>
      </c>
      <c r="G103" s="37"/>
    </row>
    <row r="104" spans="2:7" x14ac:dyDescent="0.3">
      <c r="B104" s="76"/>
      <c r="C104" s="84"/>
      <c r="D104" s="73"/>
      <c r="G104" s="37"/>
    </row>
    <row r="105" spans="2:7" x14ac:dyDescent="0.3">
      <c r="B105" s="83" t="s">
        <v>111</v>
      </c>
      <c r="C105" s="84"/>
      <c r="D105" s="73"/>
      <c r="G105" s="37"/>
    </row>
    <row r="106" spans="2:7" x14ac:dyDescent="0.3">
      <c r="B106" s="76">
        <f t="shared" ref="B106:C112" si="7">E106</f>
        <v>0</v>
      </c>
      <c r="C106" s="77">
        <f t="shared" si="7"/>
        <v>1</v>
      </c>
      <c r="D106" s="73"/>
      <c r="F106">
        <v>1</v>
      </c>
      <c r="G106" s="37"/>
    </row>
    <row r="107" spans="2:7" x14ac:dyDescent="0.3">
      <c r="B107" s="76">
        <f t="shared" si="7"/>
        <v>0</v>
      </c>
      <c r="C107" s="77">
        <f t="shared" si="7"/>
        <v>0</v>
      </c>
      <c r="D107" s="73"/>
      <c r="F107">
        <v>0</v>
      </c>
      <c r="G107" s="37"/>
    </row>
    <row r="108" spans="2:7" x14ac:dyDescent="0.3">
      <c r="B108" s="76">
        <f t="shared" si="7"/>
        <v>0</v>
      </c>
      <c r="C108" s="77">
        <f>F108</f>
        <v>0</v>
      </c>
      <c r="D108" s="73"/>
      <c r="F108">
        <v>0</v>
      </c>
      <c r="G108" s="37"/>
    </row>
    <row r="109" spans="2:7" x14ac:dyDescent="0.3">
      <c r="B109" s="76">
        <f t="shared" si="7"/>
        <v>0</v>
      </c>
      <c r="C109" s="77">
        <f t="shared" si="7"/>
        <v>1</v>
      </c>
      <c r="D109" s="73"/>
      <c r="F109">
        <v>1</v>
      </c>
      <c r="G109" s="37"/>
    </row>
    <row r="110" spans="2:7" x14ac:dyDescent="0.3">
      <c r="B110" s="76">
        <f t="shared" si="7"/>
        <v>0</v>
      </c>
      <c r="C110" s="77">
        <f t="shared" si="7"/>
        <v>0</v>
      </c>
      <c r="D110" s="73"/>
      <c r="F110">
        <v>0</v>
      </c>
      <c r="G110" s="37"/>
    </row>
    <row r="111" spans="2:7" x14ac:dyDescent="0.3">
      <c r="B111" s="76">
        <f t="shared" si="7"/>
        <v>0</v>
      </c>
      <c r="C111" s="77">
        <f t="shared" si="7"/>
        <v>0</v>
      </c>
      <c r="D111" s="73"/>
      <c r="F111">
        <v>0</v>
      </c>
      <c r="G111" s="37"/>
    </row>
    <row r="112" spans="2:7" ht="15" thickBot="1" x14ac:dyDescent="0.35">
      <c r="B112" s="78">
        <f t="shared" si="7"/>
        <v>0</v>
      </c>
      <c r="C112" s="79">
        <f t="shared" si="7"/>
        <v>0</v>
      </c>
      <c r="D112" s="73"/>
      <c r="F112">
        <v>0</v>
      </c>
      <c r="G112" s="37"/>
    </row>
    <row r="113" spans="2:7" ht="15" thickBot="1" x14ac:dyDescent="0.35">
      <c r="B113" s="68"/>
      <c r="C113" s="80"/>
      <c r="D113" s="73"/>
      <c r="G113" s="37"/>
    </row>
    <row r="114" spans="2:7" x14ac:dyDescent="0.3">
      <c r="B114" s="74" t="s">
        <v>112</v>
      </c>
      <c r="C114" s="75"/>
      <c r="D114" s="73"/>
      <c r="G114" s="37"/>
    </row>
    <row r="115" spans="2:7" x14ac:dyDescent="0.3">
      <c r="B115" s="81"/>
      <c r="C115" s="82"/>
      <c r="D115" s="73"/>
      <c r="G115" s="37"/>
    </row>
    <row r="116" spans="2:7" x14ac:dyDescent="0.3">
      <c r="B116" s="83" t="s">
        <v>113</v>
      </c>
      <c r="C116" s="84"/>
      <c r="D116" s="73"/>
      <c r="E116" t="s">
        <v>113</v>
      </c>
      <c r="G116" s="37"/>
    </row>
    <row r="117" spans="2:7" x14ac:dyDescent="0.3">
      <c r="B117" s="76" t="str">
        <f t="shared" ref="B117:C123" si="8">E117</f>
        <v>Listings</v>
      </c>
      <c r="C117" s="77">
        <f t="shared" si="8"/>
        <v>3</v>
      </c>
      <c r="D117" s="73"/>
      <c r="E117" t="s">
        <v>98</v>
      </c>
      <c r="F117">
        <v>3</v>
      </c>
      <c r="G117" s="37"/>
    </row>
    <row r="118" spans="2:7" x14ac:dyDescent="0.3">
      <c r="B118" s="76" t="str">
        <f t="shared" si="8"/>
        <v>Successful</v>
      </c>
      <c r="C118" s="77">
        <f t="shared" si="8"/>
        <v>0</v>
      </c>
      <c r="D118" s="73"/>
      <c r="E118" t="s">
        <v>99</v>
      </c>
      <c r="F118">
        <v>0</v>
      </c>
      <c r="G118" s="37"/>
    </row>
    <row r="119" spans="2:7" x14ac:dyDescent="0.3">
      <c r="B119" s="76" t="str">
        <f t="shared" si="8"/>
        <v>Revenue</v>
      </c>
      <c r="C119" s="77">
        <f>F119</f>
        <v>0</v>
      </c>
      <c r="D119" s="73"/>
      <c r="E119" t="s">
        <v>78</v>
      </c>
      <c r="F119">
        <v>0</v>
      </c>
      <c r="G119" s="37"/>
    </row>
    <row r="120" spans="2:7" x14ac:dyDescent="0.3">
      <c r="B120" s="76" t="str">
        <f t="shared" si="8"/>
        <v>Items Offered</v>
      </c>
      <c r="C120" s="77">
        <f t="shared" si="8"/>
        <v>120</v>
      </c>
      <c r="D120" s="73"/>
      <c r="E120" t="s">
        <v>84</v>
      </c>
      <c r="F120">
        <v>120</v>
      </c>
      <c r="G120" s="37"/>
    </row>
    <row r="121" spans="2:7" x14ac:dyDescent="0.3">
      <c r="B121" s="76" t="str">
        <f t="shared" si="8"/>
        <v>Items Sold</v>
      </c>
      <c r="C121" s="77">
        <f t="shared" si="8"/>
        <v>0</v>
      </c>
      <c r="D121" s="73"/>
      <c r="E121" t="s">
        <v>83</v>
      </c>
      <c r="F121">
        <v>0</v>
      </c>
      <c r="G121" s="37"/>
    </row>
    <row r="122" spans="2:7" x14ac:dyDescent="0.3">
      <c r="B122" s="76" t="str">
        <f t="shared" si="8"/>
        <v>Average End Price</v>
      </c>
      <c r="C122" s="77">
        <f t="shared" si="8"/>
        <v>0</v>
      </c>
      <c r="D122" s="73"/>
      <c r="E122" t="s">
        <v>88</v>
      </c>
      <c r="F122">
        <v>0</v>
      </c>
      <c r="G122" s="37"/>
    </row>
    <row r="123" spans="2:7" x14ac:dyDescent="0.3">
      <c r="B123" s="76" t="str">
        <f t="shared" si="8"/>
        <v>Sell-Through</v>
      </c>
      <c r="C123" s="77">
        <f t="shared" si="8"/>
        <v>0</v>
      </c>
      <c r="D123" s="73"/>
      <c r="E123" t="s">
        <v>100</v>
      </c>
      <c r="F123">
        <v>0</v>
      </c>
      <c r="G123" s="37"/>
    </row>
    <row r="124" spans="2:7" x14ac:dyDescent="0.3">
      <c r="B124" s="76"/>
      <c r="C124" s="84"/>
      <c r="D124" s="73"/>
      <c r="G124" s="37"/>
    </row>
    <row r="125" spans="2:7" x14ac:dyDescent="0.3">
      <c r="B125" s="83" t="s">
        <v>114</v>
      </c>
      <c r="C125" s="84"/>
      <c r="D125" s="73"/>
      <c r="E125" t="s">
        <v>114</v>
      </c>
      <c r="G125" s="37"/>
    </row>
    <row r="126" spans="2:7" x14ac:dyDescent="0.3">
      <c r="B126" s="76" t="str">
        <f t="shared" ref="B126:C132" si="9">E126</f>
        <v>Listings</v>
      </c>
      <c r="C126" s="77">
        <f t="shared" si="9"/>
        <v>14</v>
      </c>
      <c r="D126" s="73"/>
      <c r="E126" t="s">
        <v>98</v>
      </c>
      <c r="F126">
        <v>14</v>
      </c>
      <c r="G126" s="37"/>
    </row>
    <row r="127" spans="2:7" x14ac:dyDescent="0.3">
      <c r="B127" s="76" t="str">
        <f t="shared" si="9"/>
        <v>Successful</v>
      </c>
      <c r="C127" s="77">
        <f t="shared" si="9"/>
        <v>1</v>
      </c>
      <c r="D127" s="73"/>
      <c r="E127" t="s">
        <v>99</v>
      </c>
      <c r="F127">
        <v>1</v>
      </c>
      <c r="G127" s="37"/>
    </row>
    <row r="128" spans="2:7" x14ac:dyDescent="0.3">
      <c r="B128" s="76" t="str">
        <f t="shared" si="9"/>
        <v>Revenue</v>
      </c>
      <c r="C128" s="77">
        <f>F128</f>
        <v>340.14</v>
      </c>
      <c r="D128" s="73"/>
      <c r="E128" t="s">
        <v>78</v>
      </c>
      <c r="F128">
        <v>340.14</v>
      </c>
      <c r="G128" s="37"/>
    </row>
    <row r="129" spans="2:7" x14ac:dyDescent="0.3">
      <c r="B129" s="76" t="str">
        <f t="shared" si="9"/>
        <v>Items Offered</v>
      </c>
      <c r="C129" s="77">
        <f t="shared" si="9"/>
        <v>117</v>
      </c>
      <c r="D129" s="73"/>
      <c r="E129" t="s">
        <v>84</v>
      </c>
      <c r="F129">
        <v>117</v>
      </c>
      <c r="G129" s="37"/>
    </row>
    <row r="130" spans="2:7" x14ac:dyDescent="0.3">
      <c r="B130" s="76" t="str">
        <f t="shared" si="9"/>
        <v>Items Sold</v>
      </c>
      <c r="C130" s="77">
        <f t="shared" si="9"/>
        <v>6</v>
      </c>
      <c r="D130" s="73"/>
      <c r="E130" t="s">
        <v>83</v>
      </c>
      <c r="F130">
        <v>6</v>
      </c>
      <c r="G130" s="37"/>
    </row>
    <row r="131" spans="2:7" x14ac:dyDescent="0.3">
      <c r="B131" s="76" t="str">
        <f t="shared" si="9"/>
        <v>Average End Price</v>
      </c>
      <c r="C131" s="77">
        <f t="shared" si="9"/>
        <v>56.69</v>
      </c>
      <c r="D131" s="73"/>
      <c r="E131" t="s">
        <v>88</v>
      </c>
      <c r="F131">
        <v>56.69</v>
      </c>
      <c r="G131" s="37"/>
    </row>
    <row r="132" spans="2:7" x14ac:dyDescent="0.3">
      <c r="B132" s="76" t="str">
        <f t="shared" si="9"/>
        <v>Sell-Through</v>
      </c>
      <c r="C132" s="77">
        <f t="shared" si="9"/>
        <v>7.1428571428571423</v>
      </c>
      <c r="D132" s="73"/>
      <c r="E132" t="s">
        <v>100</v>
      </c>
      <c r="F132">
        <v>7.1428571428571423</v>
      </c>
      <c r="G132" s="37"/>
    </row>
    <row r="133" spans="2:7" x14ac:dyDescent="0.3">
      <c r="B133" s="76"/>
      <c r="C133" s="84"/>
      <c r="D133" s="73"/>
      <c r="G133" s="37"/>
    </row>
    <row r="134" spans="2:7" x14ac:dyDescent="0.3">
      <c r="B134" s="83" t="s">
        <v>115</v>
      </c>
      <c r="C134" s="84"/>
      <c r="D134" s="73"/>
      <c r="G134" s="37"/>
    </row>
    <row r="135" spans="2:7" x14ac:dyDescent="0.3">
      <c r="B135" s="76">
        <f t="shared" ref="B135:C141" si="10">E135</f>
        <v>0</v>
      </c>
      <c r="C135" s="77">
        <f t="shared" si="10"/>
        <v>2</v>
      </c>
      <c r="D135" s="73"/>
      <c r="F135">
        <v>2</v>
      </c>
      <c r="G135" s="37"/>
    </row>
    <row r="136" spans="2:7" x14ac:dyDescent="0.3">
      <c r="B136" s="76">
        <f t="shared" si="10"/>
        <v>0</v>
      </c>
      <c r="C136" s="77">
        <f>F136</f>
        <v>1</v>
      </c>
      <c r="D136" s="73"/>
      <c r="F136">
        <v>1</v>
      </c>
      <c r="G136" s="37"/>
    </row>
    <row r="137" spans="2:7" x14ac:dyDescent="0.3">
      <c r="B137" s="76">
        <f t="shared" si="10"/>
        <v>0</v>
      </c>
      <c r="C137" s="77">
        <f>F137</f>
        <v>48</v>
      </c>
      <c r="D137" s="73"/>
      <c r="F137">
        <v>48</v>
      </c>
      <c r="G137" s="37"/>
    </row>
    <row r="138" spans="2:7" x14ac:dyDescent="0.3">
      <c r="B138" s="76">
        <f t="shared" si="10"/>
        <v>0</v>
      </c>
      <c r="C138" s="77">
        <f t="shared" si="10"/>
        <v>2</v>
      </c>
      <c r="D138" s="73"/>
      <c r="F138">
        <v>2</v>
      </c>
      <c r="G138" s="37"/>
    </row>
    <row r="139" spans="2:7" x14ac:dyDescent="0.3">
      <c r="B139" s="76">
        <f t="shared" si="10"/>
        <v>0</v>
      </c>
      <c r="C139" s="77">
        <f t="shared" si="10"/>
        <v>1</v>
      </c>
      <c r="D139" s="73"/>
      <c r="F139">
        <v>1</v>
      </c>
      <c r="G139" s="37"/>
    </row>
    <row r="140" spans="2:7" x14ac:dyDescent="0.3">
      <c r="B140" s="76">
        <f t="shared" si="10"/>
        <v>0</v>
      </c>
      <c r="C140" s="77">
        <f t="shared" si="10"/>
        <v>48</v>
      </c>
      <c r="D140" s="73"/>
      <c r="F140">
        <v>48</v>
      </c>
      <c r="G140" s="37"/>
    </row>
    <row r="141" spans="2:7" x14ac:dyDescent="0.3">
      <c r="B141" s="76">
        <f t="shared" si="10"/>
        <v>0</v>
      </c>
      <c r="C141" s="77">
        <f t="shared" si="10"/>
        <v>50</v>
      </c>
      <c r="D141" s="73"/>
      <c r="F141">
        <v>50</v>
      </c>
      <c r="G141" s="37"/>
    </row>
    <row r="142" spans="2:7" x14ac:dyDescent="0.3">
      <c r="B142" s="76"/>
      <c r="C142" s="84"/>
      <c r="D142" s="73"/>
      <c r="G142" s="37"/>
    </row>
    <row r="143" spans="2:7" x14ac:dyDescent="0.3">
      <c r="B143" s="83" t="s">
        <v>116</v>
      </c>
      <c r="C143" s="84"/>
      <c r="D143" s="73"/>
      <c r="E143" t="s">
        <v>116</v>
      </c>
      <c r="G143" s="37"/>
    </row>
    <row r="144" spans="2:7" x14ac:dyDescent="0.3">
      <c r="B144" s="76" t="str">
        <f t="shared" ref="B144:C150" si="11">E144</f>
        <v>Listings</v>
      </c>
      <c r="C144" s="77">
        <f t="shared" si="11"/>
        <v>25</v>
      </c>
      <c r="D144" s="73"/>
      <c r="E144" t="s">
        <v>98</v>
      </c>
      <c r="F144">
        <v>25</v>
      </c>
      <c r="G144" s="37"/>
    </row>
    <row r="145" spans="2:7" x14ac:dyDescent="0.3">
      <c r="B145" s="76" t="str">
        <f t="shared" si="11"/>
        <v>Successful</v>
      </c>
      <c r="C145" s="77">
        <f t="shared" si="11"/>
        <v>3</v>
      </c>
      <c r="D145" s="73"/>
      <c r="E145" t="s">
        <v>99</v>
      </c>
      <c r="F145">
        <v>3</v>
      </c>
      <c r="G145" s="37"/>
    </row>
    <row r="146" spans="2:7" x14ac:dyDescent="0.3">
      <c r="B146" s="76" t="str">
        <f t="shared" si="11"/>
        <v>Revenue</v>
      </c>
      <c r="C146" s="77">
        <f>F146</f>
        <v>242.07</v>
      </c>
      <c r="D146" s="73"/>
      <c r="E146" t="s">
        <v>78</v>
      </c>
      <c r="F146">
        <v>242.07</v>
      </c>
      <c r="G146" s="37"/>
    </row>
    <row r="147" spans="2:7" x14ac:dyDescent="0.3">
      <c r="B147" s="76" t="str">
        <f t="shared" si="11"/>
        <v>Items Offered</v>
      </c>
      <c r="C147" s="77">
        <f t="shared" si="11"/>
        <v>107</v>
      </c>
      <c r="D147" s="73"/>
      <c r="E147" t="s">
        <v>84</v>
      </c>
      <c r="F147">
        <v>107</v>
      </c>
      <c r="G147" s="37"/>
    </row>
    <row r="148" spans="2:7" x14ac:dyDescent="0.3">
      <c r="B148" s="76" t="str">
        <f t="shared" si="11"/>
        <v>Items Sold</v>
      </c>
      <c r="C148" s="77">
        <f t="shared" si="11"/>
        <v>4</v>
      </c>
      <c r="D148" s="73"/>
      <c r="E148" t="s">
        <v>83</v>
      </c>
      <c r="F148">
        <v>4</v>
      </c>
      <c r="G148" s="37"/>
    </row>
    <row r="149" spans="2:7" x14ac:dyDescent="0.3">
      <c r="B149" s="76" t="str">
        <f t="shared" si="11"/>
        <v>Average End Price</v>
      </c>
      <c r="C149" s="77">
        <f t="shared" si="11"/>
        <v>60.517499999999998</v>
      </c>
      <c r="D149" s="73"/>
      <c r="E149" t="s">
        <v>88</v>
      </c>
      <c r="F149">
        <v>60.517499999999998</v>
      </c>
      <c r="G149" s="37"/>
    </row>
    <row r="150" spans="2:7" x14ac:dyDescent="0.3">
      <c r="B150" s="76" t="str">
        <f t="shared" si="11"/>
        <v>Sell-Through</v>
      </c>
      <c r="C150" s="77">
        <f t="shared" si="11"/>
        <v>12</v>
      </c>
      <c r="D150" s="73"/>
      <c r="E150" t="s">
        <v>100</v>
      </c>
      <c r="F150">
        <v>12</v>
      </c>
      <c r="G150" s="37"/>
    </row>
    <row r="151" spans="2:7" x14ac:dyDescent="0.3">
      <c r="B151" s="76"/>
      <c r="C151" s="84"/>
      <c r="D151" s="73"/>
      <c r="G151" s="37"/>
    </row>
    <row r="152" spans="2:7" x14ac:dyDescent="0.3">
      <c r="B152" s="83" t="s">
        <v>117</v>
      </c>
      <c r="C152" s="84"/>
      <c r="D152" s="73"/>
      <c r="G152" s="37"/>
    </row>
    <row r="153" spans="2:7" x14ac:dyDescent="0.3">
      <c r="B153" s="76">
        <f t="shared" ref="B153:C159" si="12">E153</f>
        <v>0</v>
      </c>
      <c r="C153" s="77">
        <f t="shared" si="12"/>
        <v>0</v>
      </c>
      <c r="D153" s="73"/>
      <c r="G153" s="37"/>
    </row>
    <row r="154" spans="2:7" x14ac:dyDescent="0.3">
      <c r="B154" s="76">
        <f t="shared" si="12"/>
        <v>0</v>
      </c>
      <c r="C154" s="77">
        <f t="shared" si="12"/>
        <v>0</v>
      </c>
      <c r="D154" s="73"/>
      <c r="G154" s="37"/>
    </row>
    <row r="155" spans="2:7" x14ac:dyDescent="0.3">
      <c r="B155" s="76">
        <f t="shared" si="12"/>
        <v>0</v>
      </c>
      <c r="C155" s="77">
        <f>F155</f>
        <v>0</v>
      </c>
      <c r="D155" s="73"/>
      <c r="G155" s="37"/>
    </row>
    <row r="156" spans="2:7" x14ac:dyDescent="0.3">
      <c r="B156" s="76">
        <f t="shared" si="12"/>
        <v>0</v>
      </c>
      <c r="C156" s="77">
        <f t="shared" si="12"/>
        <v>0</v>
      </c>
      <c r="D156" s="73"/>
      <c r="G156" s="37"/>
    </row>
    <row r="157" spans="2:7" x14ac:dyDescent="0.3">
      <c r="B157" s="76">
        <f t="shared" si="12"/>
        <v>0</v>
      </c>
      <c r="C157" s="77">
        <f t="shared" si="12"/>
        <v>0</v>
      </c>
      <c r="D157" s="73"/>
      <c r="G157" s="37"/>
    </row>
    <row r="158" spans="2:7" x14ac:dyDescent="0.3">
      <c r="B158" s="76">
        <f t="shared" si="12"/>
        <v>0</v>
      </c>
      <c r="C158" s="77">
        <f t="shared" si="12"/>
        <v>0</v>
      </c>
      <c r="D158" s="73"/>
      <c r="G158" s="37"/>
    </row>
    <row r="159" spans="2:7" x14ac:dyDescent="0.3">
      <c r="B159" s="76">
        <f t="shared" si="12"/>
        <v>0</v>
      </c>
      <c r="C159" s="77">
        <f t="shared" si="12"/>
        <v>0</v>
      </c>
      <c r="D159" s="73"/>
      <c r="G159" s="37"/>
    </row>
    <row r="160" spans="2:7" x14ac:dyDescent="0.3">
      <c r="B160" s="76"/>
      <c r="C160" s="84"/>
      <c r="D160" s="73"/>
      <c r="G160" s="37"/>
    </row>
    <row r="161" spans="2:7" x14ac:dyDescent="0.3">
      <c r="B161" s="83" t="s">
        <v>118</v>
      </c>
      <c r="C161" s="84"/>
      <c r="D161" s="73"/>
      <c r="E161" t="s">
        <v>118</v>
      </c>
      <c r="G161" s="37"/>
    </row>
    <row r="162" spans="2:7" x14ac:dyDescent="0.3">
      <c r="B162" s="76" t="str">
        <f t="shared" ref="B162:C168" si="13">E162</f>
        <v>Listings</v>
      </c>
      <c r="C162" s="77">
        <f t="shared" si="13"/>
        <v>24</v>
      </c>
      <c r="D162" s="73"/>
      <c r="E162" t="s">
        <v>98</v>
      </c>
      <c r="F162">
        <v>24</v>
      </c>
      <c r="G162" s="37"/>
    </row>
    <row r="163" spans="2:7" x14ac:dyDescent="0.3">
      <c r="B163" s="76" t="str">
        <f t="shared" si="13"/>
        <v>Successful</v>
      </c>
      <c r="C163" s="77">
        <f t="shared" si="13"/>
        <v>8</v>
      </c>
      <c r="D163" s="73"/>
      <c r="E163" t="s">
        <v>99</v>
      </c>
      <c r="F163">
        <v>8</v>
      </c>
      <c r="G163" s="37"/>
    </row>
    <row r="164" spans="2:7" x14ac:dyDescent="0.3">
      <c r="B164" s="76" t="str">
        <f t="shared" si="13"/>
        <v>Revenue</v>
      </c>
      <c r="C164" s="77">
        <f>F164</f>
        <v>1309.5899999999999</v>
      </c>
      <c r="D164" s="73"/>
      <c r="E164" t="s">
        <v>78</v>
      </c>
      <c r="F164">
        <v>1309.5899999999999</v>
      </c>
      <c r="G164" s="37"/>
    </row>
    <row r="165" spans="2:7" x14ac:dyDescent="0.3">
      <c r="B165" s="76" t="str">
        <f t="shared" si="13"/>
        <v>Items Offered</v>
      </c>
      <c r="C165" s="77">
        <f t="shared" si="13"/>
        <v>893</v>
      </c>
      <c r="D165" s="73"/>
      <c r="E165" t="s">
        <v>84</v>
      </c>
      <c r="F165">
        <v>893</v>
      </c>
      <c r="G165" s="37"/>
    </row>
    <row r="166" spans="2:7" x14ac:dyDescent="0.3">
      <c r="B166" s="76" t="str">
        <f t="shared" si="13"/>
        <v>Items Sold</v>
      </c>
      <c r="C166" s="77">
        <f t="shared" si="13"/>
        <v>22</v>
      </c>
      <c r="D166" s="73"/>
      <c r="E166" t="s">
        <v>83</v>
      </c>
      <c r="F166">
        <v>22</v>
      </c>
      <c r="G166" s="37"/>
    </row>
    <row r="167" spans="2:7" x14ac:dyDescent="0.3">
      <c r="B167" s="76" t="str">
        <f t="shared" si="13"/>
        <v>Average End Price</v>
      </c>
      <c r="C167" s="77">
        <f t="shared" si="13"/>
        <v>59.526818181818179</v>
      </c>
      <c r="D167" s="73"/>
      <c r="E167" t="s">
        <v>88</v>
      </c>
      <c r="F167">
        <v>59.526818181818179</v>
      </c>
      <c r="G167" s="37"/>
    </row>
    <row r="168" spans="2:7" ht="15" thickBot="1" x14ac:dyDescent="0.35">
      <c r="B168" s="78" t="str">
        <f t="shared" si="13"/>
        <v>Sell-Through</v>
      </c>
      <c r="C168" s="79">
        <f t="shared" si="13"/>
        <v>33.333333333333329</v>
      </c>
      <c r="D168" s="73"/>
      <c r="E168" t="s">
        <v>100</v>
      </c>
      <c r="F168">
        <v>33.333333333333329</v>
      </c>
      <c r="G168" s="37"/>
    </row>
    <row r="169" spans="2:7" ht="15" thickBot="1" x14ac:dyDescent="0.35">
      <c r="B169" s="68"/>
      <c r="C169" s="80"/>
      <c r="D169" s="73"/>
      <c r="G169" s="37"/>
    </row>
    <row r="170" spans="2:7" x14ac:dyDescent="0.3">
      <c r="B170" s="74" t="s">
        <v>119</v>
      </c>
      <c r="C170" s="75"/>
      <c r="D170" s="73"/>
      <c r="G170" s="37"/>
    </row>
    <row r="171" spans="2:7" x14ac:dyDescent="0.3">
      <c r="B171" s="81"/>
      <c r="C171" s="82"/>
      <c r="D171" s="73"/>
      <c r="G171" s="37"/>
    </row>
    <row r="172" spans="2:7" x14ac:dyDescent="0.3">
      <c r="B172" s="83" t="s">
        <v>120</v>
      </c>
      <c r="C172" s="84"/>
      <c r="D172" s="73"/>
      <c r="E172" t="s">
        <v>120</v>
      </c>
      <c r="G172" s="37"/>
    </row>
    <row r="173" spans="2:7" x14ac:dyDescent="0.3">
      <c r="B173" s="76" t="str">
        <f t="shared" ref="B173:C180" si="14">E173</f>
        <v>Revenue</v>
      </c>
      <c r="C173" s="77">
        <f t="shared" si="14"/>
        <v>722.82</v>
      </c>
      <c r="D173" s="73"/>
      <c r="E173" t="s">
        <v>78</v>
      </c>
      <c r="F173">
        <v>722.82</v>
      </c>
      <c r="G173" s="37"/>
    </row>
    <row r="174" spans="2:7" x14ac:dyDescent="0.3">
      <c r="B174" s="76" t="str">
        <f t="shared" si="14"/>
        <v>Listings</v>
      </c>
      <c r="C174" s="77">
        <f t="shared" si="14"/>
        <v>10</v>
      </c>
      <c r="D174" s="73"/>
      <c r="E174" t="s">
        <v>98</v>
      </c>
      <c r="F174">
        <v>10</v>
      </c>
      <c r="G174" s="37"/>
    </row>
    <row r="175" spans="2:7" x14ac:dyDescent="0.3">
      <c r="B175" s="76" t="str">
        <f t="shared" si="14"/>
        <v>Successful</v>
      </c>
      <c r="C175" s="77">
        <f>F175</f>
        <v>1</v>
      </c>
      <c r="D175" s="73"/>
      <c r="E175" t="s">
        <v>99</v>
      </c>
      <c r="F175">
        <v>1</v>
      </c>
      <c r="G175" s="37"/>
    </row>
    <row r="176" spans="2:7" x14ac:dyDescent="0.3">
      <c r="B176" s="76" t="str">
        <f t="shared" si="14"/>
        <v>Items Offered</v>
      </c>
      <c r="C176" s="77">
        <f t="shared" si="14"/>
        <v>63</v>
      </c>
      <c r="D176" s="73"/>
      <c r="E176" t="s">
        <v>84</v>
      </c>
      <c r="F176">
        <v>63</v>
      </c>
      <c r="G176" s="37"/>
    </row>
    <row r="177" spans="2:7" x14ac:dyDescent="0.3">
      <c r="B177" s="76" t="str">
        <f t="shared" si="14"/>
        <v>Items Sold</v>
      </c>
      <c r="C177" s="77">
        <f t="shared" si="14"/>
        <v>13</v>
      </c>
      <c r="D177" s="73"/>
      <c r="E177" t="s">
        <v>83</v>
      </c>
      <c r="F177">
        <v>13</v>
      </c>
      <c r="G177" s="37"/>
    </row>
    <row r="178" spans="2:7" x14ac:dyDescent="0.3">
      <c r="B178" s="76" t="str">
        <f t="shared" si="14"/>
        <v>Average End Price</v>
      </c>
      <c r="C178" s="77">
        <f t="shared" si="14"/>
        <v>55.601538461538468</v>
      </c>
      <c r="D178" s="73"/>
      <c r="E178" t="s">
        <v>88</v>
      </c>
      <c r="F178">
        <v>55.601538461538468</v>
      </c>
      <c r="G178" s="37"/>
    </row>
    <row r="179" spans="2:7" x14ac:dyDescent="0.3">
      <c r="B179" s="76" t="str">
        <f t="shared" si="14"/>
        <v>Sell-Through</v>
      </c>
      <c r="C179" s="77">
        <f t="shared" si="14"/>
        <v>10</v>
      </c>
      <c r="D179" s="73"/>
      <c r="E179" t="s">
        <v>100</v>
      </c>
      <c r="F179">
        <v>10</v>
      </c>
      <c r="G179" s="37"/>
    </row>
    <row r="180" spans="2:7" x14ac:dyDescent="0.3">
      <c r="B180" s="76" t="str">
        <f t="shared" si="14"/>
        <v>Day Count</v>
      </c>
      <c r="C180" s="77">
        <f t="shared" si="14"/>
        <v>13</v>
      </c>
      <c r="D180" s="73"/>
      <c r="E180" t="s">
        <v>121</v>
      </c>
      <c r="F180">
        <v>13</v>
      </c>
      <c r="G180" s="37"/>
    </row>
    <row r="181" spans="2:7" x14ac:dyDescent="0.3">
      <c r="B181" s="76"/>
      <c r="C181" s="84"/>
      <c r="D181" s="73"/>
      <c r="G181" s="37"/>
    </row>
    <row r="182" spans="2:7" x14ac:dyDescent="0.3">
      <c r="B182" s="83" t="s">
        <v>122</v>
      </c>
      <c r="C182" s="84"/>
      <c r="D182" s="73"/>
      <c r="E182" t="s">
        <v>122</v>
      </c>
      <c r="G182" s="37"/>
    </row>
    <row r="183" spans="2:7" x14ac:dyDescent="0.3">
      <c r="B183" s="76" t="str">
        <f t="shared" ref="B183:C190" si="15">E183</f>
        <v>Revenue</v>
      </c>
      <c r="C183" s="77">
        <f t="shared" si="15"/>
        <v>476.34</v>
      </c>
      <c r="D183" s="73"/>
      <c r="E183" t="s">
        <v>78</v>
      </c>
      <c r="F183">
        <v>476.34</v>
      </c>
      <c r="G183" s="37"/>
    </row>
    <row r="184" spans="2:7" x14ac:dyDescent="0.3">
      <c r="B184" s="76" t="str">
        <f t="shared" si="15"/>
        <v>Listings</v>
      </c>
      <c r="C184" s="77">
        <f t="shared" si="15"/>
        <v>12</v>
      </c>
      <c r="D184" s="73"/>
      <c r="E184" t="s">
        <v>98</v>
      </c>
      <c r="F184">
        <v>12</v>
      </c>
      <c r="G184" s="37"/>
    </row>
    <row r="185" spans="2:7" x14ac:dyDescent="0.3">
      <c r="B185" s="76" t="str">
        <f t="shared" si="15"/>
        <v>Successful</v>
      </c>
      <c r="C185" s="77">
        <f>F185</f>
        <v>2</v>
      </c>
      <c r="D185" s="73"/>
      <c r="E185" t="s">
        <v>99</v>
      </c>
      <c r="F185">
        <v>2</v>
      </c>
      <c r="G185" s="37"/>
    </row>
    <row r="186" spans="2:7" x14ac:dyDescent="0.3">
      <c r="B186" s="76" t="str">
        <f t="shared" si="15"/>
        <v>Items Offered</v>
      </c>
      <c r="C186" s="77">
        <f t="shared" si="15"/>
        <v>134</v>
      </c>
      <c r="D186" s="73"/>
      <c r="E186" t="s">
        <v>84</v>
      </c>
      <c r="F186">
        <v>134</v>
      </c>
      <c r="G186" s="37"/>
    </row>
    <row r="187" spans="2:7" x14ac:dyDescent="0.3">
      <c r="B187" s="76" t="str">
        <f t="shared" si="15"/>
        <v>Items Sold</v>
      </c>
      <c r="C187" s="77">
        <f t="shared" si="15"/>
        <v>8</v>
      </c>
      <c r="D187" s="73"/>
      <c r="E187" t="s">
        <v>83</v>
      </c>
      <c r="F187">
        <v>8</v>
      </c>
      <c r="G187" s="37"/>
    </row>
    <row r="188" spans="2:7" x14ac:dyDescent="0.3">
      <c r="B188" s="76" t="str">
        <f t="shared" si="15"/>
        <v>Average End Price</v>
      </c>
      <c r="C188" s="77">
        <f t="shared" si="15"/>
        <v>59.542499999999997</v>
      </c>
      <c r="D188" s="73"/>
      <c r="E188" t="s">
        <v>88</v>
      </c>
      <c r="F188">
        <v>59.542499999999997</v>
      </c>
      <c r="G188" s="37"/>
    </row>
    <row r="189" spans="2:7" x14ac:dyDescent="0.3">
      <c r="B189" s="76" t="str">
        <f t="shared" si="15"/>
        <v>Sell-Through</v>
      </c>
      <c r="C189" s="77">
        <f t="shared" si="15"/>
        <v>16.666666666666661</v>
      </c>
      <c r="D189" s="73"/>
      <c r="E189" t="s">
        <v>100</v>
      </c>
      <c r="F189">
        <v>16.666666666666661</v>
      </c>
      <c r="G189" s="37"/>
    </row>
    <row r="190" spans="2:7" x14ac:dyDescent="0.3">
      <c r="B190" s="76" t="str">
        <f t="shared" si="15"/>
        <v>Day Count</v>
      </c>
      <c r="C190" s="77">
        <f t="shared" si="15"/>
        <v>13</v>
      </c>
      <c r="D190" s="73"/>
      <c r="E190" t="s">
        <v>121</v>
      </c>
      <c r="F190">
        <v>13</v>
      </c>
      <c r="G190" s="37"/>
    </row>
    <row r="191" spans="2:7" x14ac:dyDescent="0.3">
      <c r="B191" s="76"/>
      <c r="C191" s="84"/>
      <c r="D191" s="73"/>
      <c r="G191" s="37"/>
    </row>
    <row r="192" spans="2:7" x14ac:dyDescent="0.3">
      <c r="B192" s="83" t="s">
        <v>123</v>
      </c>
      <c r="C192" s="84"/>
      <c r="D192" s="73"/>
      <c r="E192" t="s">
        <v>123</v>
      </c>
      <c r="G192" s="37"/>
    </row>
    <row r="193" spans="2:7" x14ac:dyDescent="0.3">
      <c r="B193" s="76" t="str">
        <f t="shared" ref="B193:C200" si="16">E193</f>
        <v>Revenue</v>
      </c>
      <c r="C193" s="77">
        <f t="shared" si="16"/>
        <v>168.37</v>
      </c>
      <c r="D193" s="73"/>
      <c r="E193" t="s">
        <v>78</v>
      </c>
      <c r="F193">
        <v>168.37</v>
      </c>
      <c r="G193" s="37"/>
    </row>
    <row r="194" spans="2:7" x14ac:dyDescent="0.3">
      <c r="B194" s="76" t="str">
        <f t="shared" si="16"/>
        <v>Listings</v>
      </c>
      <c r="C194" s="77">
        <f t="shared" si="16"/>
        <v>11</v>
      </c>
      <c r="D194" s="73"/>
      <c r="E194" t="s">
        <v>98</v>
      </c>
      <c r="F194">
        <v>11</v>
      </c>
      <c r="G194" s="37"/>
    </row>
    <row r="195" spans="2:7" x14ac:dyDescent="0.3">
      <c r="B195" s="76" t="str">
        <f t="shared" si="16"/>
        <v>Successful</v>
      </c>
      <c r="C195" s="77">
        <f>F195</f>
        <v>1</v>
      </c>
      <c r="D195" s="73"/>
      <c r="E195" t="s">
        <v>99</v>
      </c>
      <c r="F195">
        <v>1</v>
      </c>
      <c r="G195" s="37"/>
    </row>
    <row r="196" spans="2:7" x14ac:dyDescent="0.3">
      <c r="B196" s="76" t="str">
        <f t="shared" si="16"/>
        <v>Items Offered</v>
      </c>
      <c r="C196" s="77">
        <f t="shared" si="16"/>
        <v>122</v>
      </c>
      <c r="D196" s="73"/>
      <c r="E196" t="s">
        <v>84</v>
      </c>
      <c r="F196">
        <v>122</v>
      </c>
      <c r="G196" s="37"/>
    </row>
    <row r="197" spans="2:7" x14ac:dyDescent="0.3">
      <c r="B197" s="76" t="str">
        <f t="shared" si="16"/>
        <v>Items Sold</v>
      </c>
      <c r="C197" s="77">
        <f t="shared" si="16"/>
        <v>3</v>
      </c>
      <c r="D197" s="73"/>
      <c r="E197" t="s">
        <v>83</v>
      </c>
      <c r="F197">
        <v>3</v>
      </c>
      <c r="G197" s="37"/>
    </row>
    <row r="198" spans="2:7" x14ac:dyDescent="0.3">
      <c r="B198" s="76" t="str">
        <f t="shared" si="16"/>
        <v>Average End Price</v>
      </c>
      <c r="C198" s="77">
        <f t="shared" si="16"/>
        <v>56.123333333333328</v>
      </c>
      <c r="D198" s="73"/>
      <c r="E198" t="s">
        <v>88</v>
      </c>
      <c r="F198">
        <v>56.123333333333328</v>
      </c>
      <c r="G198" s="37"/>
    </row>
    <row r="199" spans="2:7" x14ac:dyDescent="0.3">
      <c r="B199" s="76" t="str">
        <f t="shared" si="16"/>
        <v>Sell-Through</v>
      </c>
      <c r="C199" s="77">
        <f t="shared" si="16"/>
        <v>9.0909090909090917</v>
      </c>
      <c r="D199" s="73"/>
      <c r="E199" t="s">
        <v>100</v>
      </c>
      <c r="F199">
        <v>9.0909090909090917</v>
      </c>
      <c r="G199" s="37"/>
    </row>
    <row r="200" spans="2:7" x14ac:dyDescent="0.3">
      <c r="B200" s="76" t="str">
        <f t="shared" si="16"/>
        <v>Day Count</v>
      </c>
      <c r="C200" s="77">
        <f t="shared" si="16"/>
        <v>13</v>
      </c>
      <c r="D200" s="73"/>
      <c r="E200" t="s">
        <v>121</v>
      </c>
      <c r="F200">
        <v>13</v>
      </c>
      <c r="G200" s="37"/>
    </row>
    <row r="201" spans="2:7" x14ac:dyDescent="0.3">
      <c r="B201" s="76"/>
      <c r="C201" s="84"/>
      <c r="D201" s="73"/>
      <c r="G201" s="37"/>
    </row>
    <row r="202" spans="2:7" x14ac:dyDescent="0.3">
      <c r="B202" s="83" t="s">
        <v>124</v>
      </c>
      <c r="C202" s="84"/>
      <c r="D202" s="73"/>
      <c r="E202" t="s">
        <v>124</v>
      </c>
      <c r="G202" s="37"/>
    </row>
    <row r="203" spans="2:7" x14ac:dyDescent="0.3">
      <c r="B203" s="76" t="str">
        <f t="shared" ref="B203:C210" si="17">E203</f>
        <v>Revenue</v>
      </c>
      <c r="C203" s="77">
        <f t="shared" si="17"/>
        <v>294.87</v>
      </c>
      <c r="D203" s="73"/>
      <c r="E203" t="s">
        <v>78</v>
      </c>
      <c r="F203">
        <v>294.87</v>
      </c>
      <c r="G203" s="37"/>
    </row>
    <row r="204" spans="2:7" x14ac:dyDescent="0.3">
      <c r="B204" s="76" t="str">
        <f t="shared" si="17"/>
        <v>Listings</v>
      </c>
      <c r="C204" s="77">
        <f t="shared" si="17"/>
        <v>7</v>
      </c>
      <c r="D204" s="73"/>
      <c r="E204" t="s">
        <v>98</v>
      </c>
      <c r="F204">
        <v>7</v>
      </c>
      <c r="G204" s="37"/>
    </row>
    <row r="205" spans="2:7" x14ac:dyDescent="0.3">
      <c r="B205" s="76" t="str">
        <f t="shared" si="17"/>
        <v>Successful</v>
      </c>
      <c r="C205" s="77">
        <f>F205</f>
        <v>1</v>
      </c>
      <c r="D205" s="73"/>
      <c r="E205" t="s">
        <v>99</v>
      </c>
      <c r="F205">
        <v>1</v>
      </c>
      <c r="G205" s="37"/>
    </row>
    <row r="206" spans="2:7" x14ac:dyDescent="0.3">
      <c r="B206" s="76" t="str">
        <f t="shared" si="17"/>
        <v>Items Offered</v>
      </c>
      <c r="C206" s="77">
        <f t="shared" si="17"/>
        <v>225</v>
      </c>
      <c r="D206" s="73"/>
      <c r="E206" t="s">
        <v>84</v>
      </c>
      <c r="F206">
        <v>225</v>
      </c>
      <c r="G206" s="37"/>
    </row>
    <row r="207" spans="2:7" x14ac:dyDescent="0.3">
      <c r="B207" s="76" t="str">
        <f t="shared" si="17"/>
        <v>Items Sold</v>
      </c>
      <c r="C207" s="77">
        <f t="shared" si="17"/>
        <v>5</v>
      </c>
      <c r="D207" s="73"/>
      <c r="E207" t="s">
        <v>83</v>
      </c>
      <c r="F207">
        <v>5</v>
      </c>
      <c r="G207" s="37"/>
    </row>
    <row r="208" spans="2:7" x14ac:dyDescent="0.3">
      <c r="B208" s="76" t="str">
        <f t="shared" si="17"/>
        <v>Average End Price</v>
      </c>
      <c r="C208" s="77">
        <f t="shared" si="17"/>
        <v>58.973999999999997</v>
      </c>
      <c r="D208" s="73"/>
      <c r="E208" t="s">
        <v>88</v>
      </c>
      <c r="F208">
        <v>58.973999999999997</v>
      </c>
      <c r="G208" s="37"/>
    </row>
    <row r="209" spans="2:7" x14ac:dyDescent="0.3">
      <c r="B209" s="76" t="str">
        <f t="shared" si="17"/>
        <v>Sell-Through</v>
      </c>
      <c r="C209" s="77">
        <f t="shared" si="17"/>
        <v>14.285714285714279</v>
      </c>
      <c r="D209" s="73"/>
      <c r="E209" t="s">
        <v>100</v>
      </c>
      <c r="F209">
        <v>14.285714285714279</v>
      </c>
      <c r="G209" s="37"/>
    </row>
    <row r="210" spans="2:7" x14ac:dyDescent="0.3">
      <c r="B210" s="76" t="str">
        <f t="shared" si="17"/>
        <v>Day Count</v>
      </c>
      <c r="C210" s="77">
        <f t="shared" si="17"/>
        <v>13</v>
      </c>
      <c r="D210" s="73"/>
      <c r="E210" t="s">
        <v>121</v>
      </c>
      <c r="F210">
        <v>13</v>
      </c>
      <c r="G210" s="37"/>
    </row>
    <row r="211" spans="2:7" x14ac:dyDescent="0.3">
      <c r="B211" s="76"/>
      <c r="C211" s="84"/>
      <c r="D211" s="73"/>
      <c r="G211" s="37"/>
    </row>
    <row r="212" spans="2:7" x14ac:dyDescent="0.3">
      <c r="B212" s="83" t="s">
        <v>125</v>
      </c>
      <c r="C212" s="84"/>
      <c r="D212" s="73"/>
      <c r="E212" t="s">
        <v>125</v>
      </c>
      <c r="G212" s="37"/>
    </row>
    <row r="213" spans="2:7" x14ac:dyDescent="0.3">
      <c r="B213" s="76" t="str">
        <f t="shared" ref="B213:C220" si="18">E213</f>
        <v>Revenue</v>
      </c>
      <c r="C213" s="77">
        <f t="shared" si="18"/>
        <v>512.1</v>
      </c>
      <c r="D213" s="73"/>
      <c r="E213" t="s">
        <v>78</v>
      </c>
      <c r="F213">
        <v>512.1</v>
      </c>
      <c r="G213" s="37"/>
    </row>
    <row r="214" spans="2:7" x14ac:dyDescent="0.3">
      <c r="B214" s="76" t="str">
        <f t="shared" si="18"/>
        <v>Listings</v>
      </c>
      <c r="C214" s="77">
        <f t="shared" si="18"/>
        <v>8</v>
      </c>
      <c r="D214" s="73"/>
      <c r="E214" t="s">
        <v>98</v>
      </c>
      <c r="F214">
        <v>8</v>
      </c>
      <c r="G214" s="37"/>
    </row>
    <row r="215" spans="2:7" x14ac:dyDescent="0.3">
      <c r="B215" s="76" t="str">
        <f t="shared" si="18"/>
        <v>Successful</v>
      </c>
      <c r="C215" s="77">
        <f>F215</f>
        <v>3</v>
      </c>
      <c r="D215" s="73"/>
      <c r="E215" t="s">
        <v>99</v>
      </c>
      <c r="F215">
        <v>3</v>
      </c>
      <c r="G215" s="37"/>
    </row>
    <row r="216" spans="2:7" x14ac:dyDescent="0.3">
      <c r="B216" s="76" t="str">
        <f t="shared" si="18"/>
        <v>Items Offered</v>
      </c>
      <c r="C216" s="77">
        <f t="shared" si="18"/>
        <v>445</v>
      </c>
      <c r="D216" s="73"/>
      <c r="E216" t="s">
        <v>84</v>
      </c>
      <c r="F216">
        <v>445</v>
      </c>
      <c r="G216" s="37"/>
    </row>
    <row r="217" spans="2:7" x14ac:dyDescent="0.3">
      <c r="B217" s="76" t="str">
        <f t="shared" si="18"/>
        <v>Items Sold</v>
      </c>
      <c r="C217" s="77">
        <f t="shared" si="18"/>
        <v>8</v>
      </c>
      <c r="D217" s="73"/>
      <c r="E217" t="s">
        <v>83</v>
      </c>
      <c r="F217">
        <v>8</v>
      </c>
      <c r="G217" s="37"/>
    </row>
    <row r="218" spans="2:7" x14ac:dyDescent="0.3">
      <c r="B218" s="76" t="str">
        <f t="shared" si="18"/>
        <v>Average End Price</v>
      </c>
      <c r="C218" s="77">
        <f t="shared" si="18"/>
        <v>64.012500000000003</v>
      </c>
      <c r="D218" s="73"/>
      <c r="E218" t="s">
        <v>88</v>
      </c>
      <c r="F218">
        <v>64.012500000000003</v>
      </c>
      <c r="G218" s="37"/>
    </row>
    <row r="219" spans="2:7" x14ac:dyDescent="0.3">
      <c r="B219" s="76" t="str">
        <f t="shared" si="18"/>
        <v>Sell-Through</v>
      </c>
      <c r="C219" s="77">
        <f t="shared" si="18"/>
        <v>37.5</v>
      </c>
      <c r="D219" s="73"/>
      <c r="E219" t="s">
        <v>100</v>
      </c>
      <c r="F219">
        <v>37.5</v>
      </c>
      <c r="G219" s="37"/>
    </row>
    <row r="220" spans="2:7" x14ac:dyDescent="0.3">
      <c r="B220" s="76" t="str">
        <f t="shared" si="18"/>
        <v>Day Count</v>
      </c>
      <c r="C220" s="77">
        <f t="shared" si="18"/>
        <v>12</v>
      </c>
      <c r="D220" s="73"/>
      <c r="E220" t="s">
        <v>121</v>
      </c>
      <c r="F220">
        <v>12</v>
      </c>
      <c r="G220" s="37"/>
    </row>
    <row r="221" spans="2:7" x14ac:dyDescent="0.3">
      <c r="B221" s="76"/>
      <c r="C221" s="84"/>
      <c r="D221" s="73"/>
      <c r="G221" s="37"/>
    </row>
    <row r="222" spans="2:7" x14ac:dyDescent="0.3">
      <c r="B222" s="83" t="s">
        <v>126</v>
      </c>
      <c r="C222" s="84"/>
      <c r="D222" s="73"/>
      <c r="E222" t="s">
        <v>126</v>
      </c>
      <c r="G222" s="37"/>
    </row>
    <row r="223" spans="2:7" x14ac:dyDescent="0.3">
      <c r="B223" s="76" t="str">
        <f t="shared" ref="B223:C230" si="19">E223</f>
        <v>Revenue</v>
      </c>
      <c r="C223" s="77">
        <f t="shared" si="19"/>
        <v>109.98</v>
      </c>
      <c r="D223" s="73"/>
      <c r="E223" t="s">
        <v>78</v>
      </c>
      <c r="F223">
        <v>109.98</v>
      </c>
      <c r="G223" s="37"/>
    </row>
    <row r="224" spans="2:7" x14ac:dyDescent="0.3">
      <c r="B224" s="76" t="str">
        <f t="shared" si="19"/>
        <v>Listings</v>
      </c>
      <c r="C224" s="77">
        <f t="shared" si="19"/>
        <v>4</v>
      </c>
      <c r="D224" s="73"/>
      <c r="E224" t="s">
        <v>98</v>
      </c>
      <c r="F224">
        <v>4</v>
      </c>
      <c r="G224" s="37"/>
    </row>
    <row r="225" spans="2:7" x14ac:dyDescent="0.3">
      <c r="B225" s="76" t="str">
        <f t="shared" si="19"/>
        <v>Successful</v>
      </c>
      <c r="C225" s="77">
        <f>F225</f>
        <v>1</v>
      </c>
      <c r="D225" s="73"/>
      <c r="E225" t="s">
        <v>99</v>
      </c>
      <c r="F225">
        <v>1</v>
      </c>
      <c r="G225" s="37"/>
    </row>
    <row r="226" spans="2:7" x14ac:dyDescent="0.3">
      <c r="B226" s="76" t="str">
        <f t="shared" si="19"/>
        <v>Items Offered</v>
      </c>
      <c r="C226" s="77">
        <f t="shared" si="19"/>
        <v>19</v>
      </c>
      <c r="D226" s="73"/>
      <c r="E226" t="s">
        <v>84</v>
      </c>
      <c r="F226">
        <v>19</v>
      </c>
      <c r="G226" s="37"/>
    </row>
    <row r="227" spans="2:7" x14ac:dyDescent="0.3">
      <c r="B227" s="76" t="str">
        <f t="shared" si="19"/>
        <v>Items Sold</v>
      </c>
      <c r="C227" s="77">
        <f t="shared" si="19"/>
        <v>2</v>
      </c>
      <c r="D227" s="73"/>
      <c r="E227" t="s">
        <v>83</v>
      </c>
      <c r="F227">
        <v>2</v>
      </c>
      <c r="G227" s="37"/>
    </row>
    <row r="228" spans="2:7" x14ac:dyDescent="0.3">
      <c r="B228" s="76" t="str">
        <f t="shared" si="19"/>
        <v>Average End Price</v>
      </c>
      <c r="C228" s="77">
        <f t="shared" si="19"/>
        <v>54.99</v>
      </c>
      <c r="D228" s="73"/>
      <c r="E228" t="s">
        <v>88</v>
      </c>
      <c r="F228">
        <v>54.99</v>
      </c>
      <c r="G228" s="37"/>
    </row>
    <row r="229" spans="2:7" x14ac:dyDescent="0.3">
      <c r="B229" s="76" t="str">
        <f t="shared" si="19"/>
        <v>Sell-Through</v>
      </c>
      <c r="C229" s="77">
        <f t="shared" si="19"/>
        <v>25</v>
      </c>
      <c r="D229" s="73"/>
      <c r="E229" t="s">
        <v>100</v>
      </c>
      <c r="F229">
        <v>25</v>
      </c>
      <c r="G229" s="37"/>
    </row>
    <row r="230" spans="2:7" x14ac:dyDescent="0.3">
      <c r="B230" s="76" t="str">
        <f t="shared" si="19"/>
        <v>Day Count</v>
      </c>
      <c r="C230" s="77">
        <f t="shared" si="19"/>
        <v>13</v>
      </c>
      <c r="D230" s="73"/>
      <c r="E230" t="s">
        <v>121</v>
      </c>
      <c r="F230">
        <v>13</v>
      </c>
      <c r="G230" s="37"/>
    </row>
    <row r="231" spans="2:7" x14ac:dyDescent="0.3">
      <c r="B231" s="76"/>
      <c r="C231" s="84"/>
      <c r="D231" s="73"/>
      <c r="G231" s="37"/>
    </row>
    <row r="232" spans="2:7" x14ac:dyDescent="0.3">
      <c r="B232" s="83" t="s">
        <v>127</v>
      </c>
      <c r="C232" s="84"/>
      <c r="D232" s="73"/>
      <c r="E232" t="s">
        <v>127</v>
      </c>
      <c r="G232" s="37"/>
    </row>
    <row r="233" spans="2:7" x14ac:dyDescent="0.3">
      <c r="B233" s="76" t="str">
        <f t="shared" ref="B233:C240" si="20">E233</f>
        <v>Revenue</v>
      </c>
      <c r="C233" s="77">
        <f t="shared" si="20"/>
        <v>336.64</v>
      </c>
      <c r="D233" s="73"/>
      <c r="E233" t="s">
        <v>78</v>
      </c>
      <c r="F233">
        <v>336.64</v>
      </c>
      <c r="G233" s="37"/>
    </row>
    <row r="234" spans="2:7" x14ac:dyDescent="0.3">
      <c r="B234" s="76" t="str">
        <f t="shared" si="20"/>
        <v>Listings</v>
      </c>
      <c r="C234" s="77">
        <f t="shared" si="20"/>
        <v>14</v>
      </c>
      <c r="D234" s="73"/>
      <c r="E234" t="s">
        <v>98</v>
      </c>
      <c r="F234">
        <v>14</v>
      </c>
      <c r="G234" s="37"/>
    </row>
    <row r="235" spans="2:7" x14ac:dyDescent="0.3">
      <c r="B235" s="76" t="str">
        <f t="shared" si="20"/>
        <v>Successful</v>
      </c>
      <c r="C235" s="77">
        <f>F235</f>
        <v>3</v>
      </c>
      <c r="D235" s="73"/>
      <c r="E235" t="s">
        <v>99</v>
      </c>
      <c r="F235">
        <v>3</v>
      </c>
      <c r="G235" s="37"/>
    </row>
    <row r="236" spans="2:7" x14ac:dyDescent="0.3">
      <c r="B236" s="76" t="str">
        <f t="shared" si="20"/>
        <v>Items Offered</v>
      </c>
      <c r="C236" s="77">
        <f t="shared" si="20"/>
        <v>229</v>
      </c>
      <c r="D236" s="73"/>
      <c r="E236" t="s">
        <v>84</v>
      </c>
      <c r="F236">
        <v>229</v>
      </c>
      <c r="G236" s="37"/>
    </row>
    <row r="237" spans="2:7" x14ac:dyDescent="0.3">
      <c r="B237" s="76" t="str">
        <f t="shared" si="20"/>
        <v>Items Sold</v>
      </c>
      <c r="C237" s="77">
        <f t="shared" si="20"/>
        <v>6</v>
      </c>
      <c r="D237" s="73"/>
      <c r="E237" t="s">
        <v>83</v>
      </c>
      <c r="F237">
        <v>6</v>
      </c>
      <c r="G237" s="37"/>
    </row>
    <row r="238" spans="2:7" x14ac:dyDescent="0.3">
      <c r="B238" s="76" t="str">
        <f t="shared" si="20"/>
        <v>Average End Price</v>
      </c>
      <c r="C238" s="77">
        <f t="shared" si="20"/>
        <v>56.106666666666662</v>
      </c>
      <c r="D238" s="73"/>
      <c r="E238" t="s">
        <v>88</v>
      </c>
      <c r="F238">
        <v>56.106666666666662</v>
      </c>
      <c r="G238" s="37"/>
    </row>
    <row r="239" spans="2:7" x14ac:dyDescent="0.3">
      <c r="B239" s="76" t="str">
        <f t="shared" si="20"/>
        <v>Sell-Through</v>
      </c>
      <c r="C239" s="77">
        <f t="shared" si="20"/>
        <v>21.428571428571431</v>
      </c>
      <c r="D239" s="73"/>
      <c r="E239" t="s">
        <v>100</v>
      </c>
      <c r="F239">
        <v>21.428571428571431</v>
      </c>
      <c r="G239" s="37"/>
    </row>
    <row r="240" spans="2:7" ht="15" thickBot="1" x14ac:dyDescent="0.35">
      <c r="B240" s="78" t="str">
        <f t="shared" si="20"/>
        <v>Day Count</v>
      </c>
      <c r="C240" s="79">
        <f t="shared" si="20"/>
        <v>13</v>
      </c>
      <c r="D240" s="73"/>
      <c r="E240" t="s">
        <v>121</v>
      </c>
      <c r="F240">
        <v>13</v>
      </c>
      <c r="G240" s="37"/>
    </row>
    <row r="241" spans="2:7" ht="15" thickBot="1" x14ac:dyDescent="0.35">
      <c r="B241" s="68"/>
      <c r="C241" s="80"/>
      <c r="D241" s="73"/>
      <c r="G241" s="37"/>
    </row>
    <row r="242" spans="2:7" x14ac:dyDescent="0.3">
      <c r="B242" s="74" t="s">
        <v>74</v>
      </c>
      <c r="C242" s="75"/>
      <c r="D242" s="73"/>
      <c r="E242" t="s">
        <v>74</v>
      </c>
      <c r="G242" s="37"/>
    </row>
    <row r="243" spans="2:7" x14ac:dyDescent="0.3">
      <c r="B243" s="81"/>
      <c r="C243" s="82"/>
      <c r="D243" s="73"/>
      <c r="G243" s="37"/>
    </row>
    <row r="244" spans="2:7" x14ac:dyDescent="0.3">
      <c r="B244" s="83">
        <f t="shared" ref="B244:C252" si="21">E244</f>
        <v>0</v>
      </c>
      <c r="C244" s="84"/>
      <c r="D244" s="73"/>
      <c r="G244" s="37"/>
    </row>
    <row r="245" spans="2:7" x14ac:dyDescent="0.3">
      <c r="B245" s="76">
        <f t="shared" si="21"/>
        <v>0</v>
      </c>
      <c r="C245" s="77">
        <f t="shared" si="21"/>
        <v>0</v>
      </c>
      <c r="D245" s="73"/>
      <c r="G245" s="37"/>
    </row>
    <row r="246" spans="2:7" x14ac:dyDescent="0.3">
      <c r="B246" s="76">
        <f t="shared" si="21"/>
        <v>0</v>
      </c>
      <c r="C246" s="77">
        <f t="shared" si="21"/>
        <v>0</v>
      </c>
      <c r="D246" s="73"/>
      <c r="G246" s="37"/>
    </row>
    <row r="247" spans="2:7" x14ac:dyDescent="0.3">
      <c r="B247" s="76">
        <f t="shared" si="21"/>
        <v>0</v>
      </c>
      <c r="C247" s="77">
        <f>F247</f>
        <v>0</v>
      </c>
      <c r="D247" s="73"/>
      <c r="G247" s="37"/>
    </row>
    <row r="248" spans="2:7" x14ac:dyDescent="0.3">
      <c r="B248" s="76">
        <f t="shared" si="21"/>
        <v>0</v>
      </c>
      <c r="C248" s="77">
        <f t="shared" si="21"/>
        <v>0</v>
      </c>
      <c r="D248" s="73"/>
      <c r="G248" s="37"/>
    </row>
    <row r="249" spans="2:7" x14ac:dyDescent="0.3">
      <c r="B249" s="76">
        <f t="shared" si="21"/>
        <v>0</v>
      </c>
      <c r="C249" s="77">
        <f t="shared" si="21"/>
        <v>0</v>
      </c>
      <c r="D249" s="73"/>
      <c r="G249" s="37"/>
    </row>
    <row r="250" spans="2:7" x14ac:dyDescent="0.3">
      <c r="B250" s="76">
        <f t="shared" si="21"/>
        <v>0</v>
      </c>
      <c r="C250" s="77">
        <f t="shared" si="21"/>
        <v>0</v>
      </c>
      <c r="D250" s="73"/>
      <c r="G250" s="37"/>
    </row>
    <row r="251" spans="2:7" x14ac:dyDescent="0.3">
      <c r="B251" s="76">
        <f t="shared" si="21"/>
        <v>0</v>
      </c>
      <c r="C251" s="77">
        <f t="shared" si="21"/>
        <v>0</v>
      </c>
      <c r="D251" s="73"/>
      <c r="G251" s="37"/>
    </row>
    <row r="252" spans="2:7" x14ac:dyDescent="0.3">
      <c r="B252" s="76">
        <f t="shared" si="21"/>
        <v>0</v>
      </c>
      <c r="C252" s="77">
        <f t="shared" si="21"/>
        <v>0</v>
      </c>
      <c r="D252" s="73"/>
      <c r="G252" s="37"/>
    </row>
    <row r="253" spans="2:7" x14ac:dyDescent="0.3">
      <c r="B253" s="76"/>
      <c r="C253" s="84"/>
      <c r="D253" s="73"/>
      <c r="G253" s="37"/>
    </row>
    <row r="254" spans="2:7" x14ac:dyDescent="0.3">
      <c r="B254" s="83">
        <f t="shared" ref="B254:C262" si="22">E254</f>
        <v>0</v>
      </c>
      <c r="C254" s="84"/>
      <c r="D254" s="73"/>
      <c r="G254" s="37"/>
    </row>
    <row r="255" spans="2:7" x14ac:dyDescent="0.3">
      <c r="B255" s="76">
        <f t="shared" si="22"/>
        <v>0</v>
      </c>
      <c r="C255" s="77">
        <f t="shared" si="22"/>
        <v>0</v>
      </c>
      <c r="D255" s="73"/>
      <c r="G255" s="37"/>
    </row>
    <row r="256" spans="2:7" x14ac:dyDescent="0.3">
      <c r="B256" s="76">
        <f t="shared" si="22"/>
        <v>0</v>
      </c>
      <c r="C256" s="77">
        <f t="shared" si="22"/>
        <v>0</v>
      </c>
      <c r="D256" s="73"/>
      <c r="G256" s="37"/>
    </row>
    <row r="257" spans="2:7" x14ac:dyDescent="0.3">
      <c r="B257" s="76">
        <f t="shared" si="22"/>
        <v>0</v>
      </c>
      <c r="C257" s="77">
        <f>F257</f>
        <v>0</v>
      </c>
      <c r="D257" s="73"/>
      <c r="G257" s="37"/>
    </row>
    <row r="258" spans="2:7" x14ac:dyDescent="0.3">
      <c r="B258" s="76">
        <f t="shared" si="22"/>
        <v>0</v>
      </c>
      <c r="C258" s="77">
        <f t="shared" si="22"/>
        <v>0</v>
      </c>
      <c r="D258" s="73"/>
      <c r="G258" s="37"/>
    </row>
    <row r="259" spans="2:7" x14ac:dyDescent="0.3">
      <c r="B259" s="76">
        <f t="shared" si="22"/>
        <v>0</v>
      </c>
      <c r="C259" s="77">
        <f t="shared" si="22"/>
        <v>0</v>
      </c>
      <c r="D259" s="73"/>
      <c r="G259" s="37"/>
    </row>
    <row r="260" spans="2:7" x14ac:dyDescent="0.3">
      <c r="B260" s="76">
        <f t="shared" si="22"/>
        <v>0</v>
      </c>
      <c r="C260" s="77">
        <f t="shared" si="22"/>
        <v>0</v>
      </c>
      <c r="D260" s="73"/>
      <c r="G260" s="37"/>
    </row>
    <row r="261" spans="2:7" x14ac:dyDescent="0.3">
      <c r="B261" s="76">
        <f t="shared" si="22"/>
        <v>0</v>
      </c>
      <c r="C261" s="77">
        <f t="shared" si="22"/>
        <v>0</v>
      </c>
      <c r="D261" s="73"/>
      <c r="G261" s="37"/>
    </row>
    <row r="262" spans="2:7" x14ac:dyDescent="0.3">
      <c r="B262" s="76">
        <f t="shared" si="22"/>
        <v>0</v>
      </c>
      <c r="C262" s="77">
        <f t="shared" si="22"/>
        <v>0</v>
      </c>
      <c r="D262" s="73"/>
      <c r="G262" s="37"/>
    </row>
    <row r="263" spans="2:7" x14ac:dyDescent="0.3">
      <c r="B263" s="76"/>
      <c r="C263" s="84"/>
      <c r="D263" s="73"/>
      <c r="G263" s="37"/>
    </row>
    <row r="264" spans="2:7" x14ac:dyDescent="0.3">
      <c r="B264" s="83">
        <f t="shared" ref="B264:C272" si="23">E264</f>
        <v>0</v>
      </c>
      <c r="C264" s="84"/>
      <c r="D264" s="73"/>
      <c r="G264" s="37"/>
    </row>
    <row r="265" spans="2:7" x14ac:dyDescent="0.3">
      <c r="B265" s="76">
        <f t="shared" si="23"/>
        <v>0</v>
      </c>
      <c r="C265" s="77">
        <f t="shared" si="23"/>
        <v>0</v>
      </c>
      <c r="D265" s="73"/>
      <c r="G265" s="37"/>
    </row>
    <row r="266" spans="2:7" x14ac:dyDescent="0.3">
      <c r="B266" s="76">
        <f t="shared" si="23"/>
        <v>0</v>
      </c>
      <c r="C266" s="77">
        <f t="shared" si="23"/>
        <v>0</v>
      </c>
      <c r="D266" s="73"/>
      <c r="G266" s="37"/>
    </row>
    <row r="267" spans="2:7" x14ac:dyDescent="0.3">
      <c r="B267" s="76">
        <f t="shared" si="23"/>
        <v>0</v>
      </c>
      <c r="C267" s="77">
        <f>F267</f>
        <v>0</v>
      </c>
      <c r="D267" s="73"/>
      <c r="G267" s="37"/>
    </row>
    <row r="268" spans="2:7" x14ac:dyDescent="0.3">
      <c r="B268" s="76">
        <f t="shared" si="23"/>
        <v>0</v>
      </c>
      <c r="C268" s="77">
        <f t="shared" si="23"/>
        <v>0</v>
      </c>
      <c r="D268" s="73"/>
      <c r="G268" s="37"/>
    </row>
    <row r="269" spans="2:7" x14ac:dyDescent="0.3">
      <c r="B269" s="76">
        <f t="shared" si="23"/>
        <v>0</v>
      </c>
      <c r="C269" s="77">
        <f t="shared" si="23"/>
        <v>0</v>
      </c>
      <c r="D269" s="73"/>
      <c r="G269" s="37"/>
    </row>
    <row r="270" spans="2:7" x14ac:dyDescent="0.3">
      <c r="B270" s="76">
        <f t="shared" si="23"/>
        <v>0</v>
      </c>
      <c r="C270" s="77">
        <f t="shared" si="23"/>
        <v>0</v>
      </c>
      <c r="D270" s="73"/>
      <c r="G270" s="37"/>
    </row>
    <row r="271" spans="2:7" x14ac:dyDescent="0.3">
      <c r="B271" s="76">
        <f t="shared" si="23"/>
        <v>0</v>
      </c>
      <c r="C271" s="77">
        <f t="shared" si="23"/>
        <v>0</v>
      </c>
      <c r="D271" s="73"/>
      <c r="G271" s="37"/>
    </row>
    <row r="272" spans="2:7" x14ac:dyDescent="0.3">
      <c r="B272" s="76">
        <f t="shared" si="23"/>
        <v>0</v>
      </c>
      <c r="C272" s="77">
        <f t="shared" si="23"/>
        <v>0</v>
      </c>
      <c r="D272" s="73"/>
      <c r="G272" s="37"/>
    </row>
    <row r="273" spans="2:7" x14ac:dyDescent="0.3">
      <c r="B273" s="76"/>
      <c r="C273" s="84"/>
      <c r="D273" s="73"/>
      <c r="G273" s="37"/>
    </row>
    <row r="274" spans="2:7" x14ac:dyDescent="0.3">
      <c r="B274" s="83">
        <f t="shared" ref="B274:C282" si="24">E274</f>
        <v>0</v>
      </c>
      <c r="C274" s="84"/>
      <c r="D274" s="73"/>
      <c r="G274" s="37"/>
    </row>
    <row r="275" spans="2:7" x14ac:dyDescent="0.3">
      <c r="B275" s="76">
        <f t="shared" si="24"/>
        <v>0</v>
      </c>
      <c r="C275" s="77">
        <f t="shared" si="24"/>
        <v>0</v>
      </c>
      <c r="D275" s="73"/>
      <c r="G275" s="37"/>
    </row>
    <row r="276" spans="2:7" x14ac:dyDescent="0.3">
      <c r="B276" s="76">
        <f t="shared" si="24"/>
        <v>0</v>
      </c>
      <c r="C276" s="77">
        <f t="shared" si="24"/>
        <v>0</v>
      </c>
      <c r="D276" s="73"/>
      <c r="G276" s="37"/>
    </row>
    <row r="277" spans="2:7" x14ac:dyDescent="0.3">
      <c r="B277" s="76">
        <f t="shared" si="24"/>
        <v>0</v>
      </c>
      <c r="C277" s="77">
        <f>F277</f>
        <v>0</v>
      </c>
      <c r="D277" s="73"/>
      <c r="G277" s="37"/>
    </row>
    <row r="278" spans="2:7" x14ac:dyDescent="0.3">
      <c r="B278" s="76">
        <f t="shared" si="24"/>
        <v>0</v>
      </c>
      <c r="C278" s="77">
        <f t="shared" si="24"/>
        <v>0</v>
      </c>
      <c r="D278" s="73"/>
      <c r="G278" s="37"/>
    </row>
    <row r="279" spans="2:7" x14ac:dyDescent="0.3">
      <c r="B279" s="76">
        <f t="shared" si="24"/>
        <v>0</v>
      </c>
      <c r="C279" s="77">
        <f t="shared" si="24"/>
        <v>0</v>
      </c>
      <c r="D279" s="73"/>
      <c r="G279" s="37"/>
    </row>
    <row r="280" spans="2:7" x14ac:dyDescent="0.3">
      <c r="B280" s="76">
        <f t="shared" si="24"/>
        <v>0</v>
      </c>
      <c r="C280" s="77">
        <f t="shared" si="24"/>
        <v>0</v>
      </c>
      <c r="D280" s="73"/>
      <c r="G280" s="37"/>
    </row>
    <row r="281" spans="2:7" x14ac:dyDescent="0.3">
      <c r="B281" s="76">
        <f t="shared" si="24"/>
        <v>0</v>
      </c>
      <c r="C281" s="77">
        <f t="shared" si="24"/>
        <v>0</v>
      </c>
      <c r="D281" s="73"/>
      <c r="G281" s="37"/>
    </row>
    <row r="282" spans="2:7" x14ac:dyDescent="0.3">
      <c r="B282" s="76">
        <f t="shared" si="24"/>
        <v>0</v>
      </c>
      <c r="C282" s="77">
        <f t="shared" si="24"/>
        <v>0</v>
      </c>
      <c r="D282" s="73"/>
      <c r="G282" s="37"/>
    </row>
    <row r="283" spans="2:7" x14ac:dyDescent="0.3">
      <c r="B283" s="76"/>
      <c r="C283" s="84"/>
      <c r="D283" s="73"/>
      <c r="G283" s="37"/>
    </row>
    <row r="284" spans="2:7" x14ac:dyDescent="0.3">
      <c r="B284" s="83">
        <f t="shared" ref="B284:C292" si="25">E284</f>
        <v>0</v>
      </c>
      <c r="C284" s="84"/>
      <c r="D284" s="73"/>
      <c r="G284" s="37"/>
    </row>
    <row r="285" spans="2:7" x14ac:dyDescent="0.3">
      <c r="B285" s="76">
        <f t="shared" si="25"/>
        <v>0</v>
      </c>
      <c r="C285" s="77">
        <f t="shared" si="25"/>
        <v>0</v>
      </c>
      <c r="D285" s="73"/>
      <c r="G285" s="37"/>
    </row>
    <row r="286" spans="2:7" x14ac:dyDescent="0.3">
      <c r="B286" s="76">
        <f t="shared" si="25"/>
        <v>0</v>
      </c>
      <c r="C286" s="77">
        <f t="shared" si="25"/>
        <v>0</v>
      </c>
      <c r="D286" s="73"/>
      <c r="G286" s="37"/>
    </row>
    <row r="287" spans="2:7" x14ac:dyDescent="0.3">
      <c r="B287" s="76">
        <f t="shared" si="25"/>
        <v>0</v>
      </c>
      <c r="C287" s="77">
        <f>F287</f>
        <v>0</v>
      </c>
      <c r="D287" s="73"/>
      <c r="G287" s="37"/>
    </row>
    <row r="288" spans="2:7" x14ac:dyDescent="0.3">
      <c r="B288" s="76">
        <f t="shared" si="25"/>
        <v>0</v>
      </c>
      <c r="C288" s="77">
        <f t="shared" si="25"/>
        <v>0</v>
      </c>
      <c r="D288" s="73"/>
      <c r="G288" s="37"/>
    </row>
    <row r="289" spans="2:7" x14ac:dyDescent="0.3">
      <c r="B289" s="76">
        <f t="shared" si="25"/>
        <v>0</v>
      </c>
      <c r="C289" s="77">
        <f t="shared" si="25"/>
        <v>0</v>
      </c>
      <c r="D289" s="73"/>
      <c r="G289" s="37"/>
    </row>
    <row r="290" spans="2:7" x14ac:dyDescent="0.3">
      <c r="B290" s="76">
        <f t="shared" si="25"/>
        <v>0</v>
      </c>
      <c r="C290" s="77">
        <f t="shared" si="25"/>
        <v>0</v>
      </c>
      <c r="D290" s="73"/>
      <c r="G290" s="37"/>
    </row>
    <row r="291" spans="2:7" x14ac:dyDescent="0.3">
      <c r="B291" s="76">
        <f t="shared" si="25"/>
        <v>0</v>
      </c>
      <c r="C291" s="77">
        <f t="shared" si="25"/>
        <v>0</v>
      </c>
      <c r="D291" s="73"/>
      <c r="G291" s="37"/>
    </row>
    <row r="292" spans="2:7" x14ac:dyDescent="0.3">
      <c r="B292" s="76">
        <f t="shared" si="25"/>
        <v>0</v>
      </c>
      <c r="C292" s="77">
        <f t="shared" si="25"/>
        <v>0</v>
      </c>
      <c r="D292" s="73"/>
      <c r="G292" s="37"/>
    </row>
    <row r="293" spans="2:7" x14ac:dyDescent="0.3">
      <c r="B293" s="76"/>
      <c r="C293" s="84"/>
      <c r="D293" s="73"/>
      <c r="G293" s="37"/>
    </row>
    <row r="294" spans="2:7" x14ac:dyDescent="0.3">
      <c r="B294" s="83">
        <f t="shared" ref="B294:C302" si="26">E294</f>
        <v>0</v>
      </c>
      <c r="C294" s="84"/>
      <c r="D294" s="73"/>
      <c r="G294" s="37"/>
    </row>
    <row r="295" spans="2:7" x14ac:dyDescent="0.3">
      <c r="B295" s="76">
        <f t="shared" si="26"/>
        <v>0</v>
      </c>
      <c r="C295" s="77">
        <f t="shared" si="26"/>
        <v>0</v>
      </c>
      <c r="D295" s="73"/>
      <c r="G295" s="37"/>
    </row>
    <row r="296" spans="2:7" x14ac:dyDescent="0.3">
      <c r="B296" s="76">
        <f t="shared" si="26"/>
        <v>0</v>
      </c>
      <c r="C296" s="77">
        <f t="shared" si="26"/>
        <v>0</v>
      </c>
      <c r="D296" s="73"/>
      <c r="G296" s="37"/>
    </row>
    <row r="297" spans="2:7" x14ac:dyDescent="0.3">
      <c r="B297" s="76">
        <f t="shared" si="26"/>
        <v>0</v>
      </c>
      <c r="C297" s="77">
        <f>F297</f>
        <v>0</v>
      </c>
      <c r="D297" s="73"/>
      <c r="G297" s="37"/>
    </row>
    <row r="298" spans="2:7" x14ac:dyDescent="0.3">
      <c r="B298" s="76">
        <f t="shared" si="26"/>
        <v>0</v>
      </c>
      <c r="C298" s="77">
        <f t="shared" si="26"/>
        <v>0</v>
      </c>
      <c r="D298" s="73"/>
      <c r="G298" s="37"/>
    </row>
    <row r="299" spans="2:7" x14ac:dyDescent="0.3">
      <c r="B299" s="76">
        <f t="shared" si="26"/>
        <v>0</v>
      </c>
      <c r="C299" s="77">
        <f t="shared" si="26"/>
        <v>0</v>
      </c>
      <c r="D299" s="73"/>
      <c r="G299" s="37"/>
    </row>
    <row r="300" spans="2:7" x14ac:dyDescent="0.3">
      <c r="B300" s="76">
        <f t="shared" si="26"/>
        <v>0</v>
      </c>
      <c r="C300" s="77">
        <f t="shared" si="26"/>
        <v>0</v>
      </c>
      <c r="D300" s="73"/>
      <c r="G300" s="37"/>
    </row>
    <row r="301" spans="2:7" x14ac:dyDescent="0.3">
      <c r="B301" s="76">
        <f t="shared" si="26"/>
        <v>0</v>
      </c>
      <c r="C301" s="77">
        <f t="shared" si="26"/>
        <v>0</v>
      </c>
      <c r="D301" s="73"/>
      <c r="G301" s="37"/>
    </row>
    <row r="302" spans="2:7" x14ac:dyDescent="0.3">
      <c r="B302" s="76">
        <f t="shared" si="26"/>
        <v>0</v>
      </c>
      <c r="C302" s="77">
        <f t="shared" si="26"/>
        <v>0</v>
      </c>
      <c r="D302" s="73"/>
      <c r="G302" s="37"/>
    </row>
    <row r="303" spans="2:7" x14ac:dyDescent="0.3">
      <c r="B303" s="76"/>
      <c r="C303" s="84"/>
      <c r="D303" s="73"/>
      <c r="G303" s="37"/>
    </row>
    <row r="304" spans="2:7" x14ac:dyDescent="0.3">
      <c r="B304" s="83">
        <f t="shared" ref="B304:C312" si="27">E304</f>
        <v>0</v>
      </c>
      <c r="C304" s="84"/>
      <c r="D304" s="73"/>
      <c r="G304" s="37"/>
    </row>
    <row r="305" spans="2:7" x14ac:dyDescent="0.3">
      <c r="B305" s="76">
        <f t="shared" si="27"/>
        <v>0</v>
      </c>
      <c r="C305" s="77">
        <f t="shared" si="27"/>
        <v>0</v>
      </c>
      <c r="D305" s="73"/>
      <c r="G305" s="37"/>
    </row>
    <row r="306" spans="2:7" x14ac:dyDescent="0.3">
      <c r="B306" s="76">
        <f t="shared" si="27"/>
        <v>0</v>
      </c>
      <c r="C306" s="77">
        <f t="shared" si="27"/>
        <v>0</v>
      </c>
      <c r="D306" s="73"/>
      <c r="G306" s="37"/>
    </row>
    <row r="307" spans="2:7" x14ac:dyDescent="0.3">
      <c r="B307" s="76">
        <f t="shared" si="27"/>
        <v>0</v>
      </c>
      <c r="C307" s="77">
        <f>F307</f>
        <v>0</v>
      </c>
      <c r="D307" s="73"/>
      <c r="G307" s="37"/>
    </row>
    <row r="308" spans="2:7" x14ac:dyDescent="0.3">
      <c r="B308" s="76">
        <f t="shared" si="27"/>
        <v>0</v>
      </c>
      <c r="C308" s="77">
        <f t="shared" si="27"/>
        <v>0</v>
      </c>
      <c r="D308" s="73"/>
      <c r="G308" s="37"/>
    </row>
    <row r="309" spans="2:7" x14ac:dyDescent="0.3">
      <c r="B309" s="76">
        <f t="shared" si="27"/>
        <v>0</v>
      </c>
      <c r="C309" s="77">
        <f t="shared" si="27"/>
        <v>0</v>
      </c>
      <c r="D309" s="73"/>
      <c r="G309" s="37"/>
    </row>
    <row r="310" spans="2:7" x14ac:dyDescent="0.3">
      <c r="B310" s="76">
        <f t="shared" si="27"/>
        <v>0</v>
      </c>
      <c r="C310" s="77">
        <f t="shared" si="27"/>
        <v>0</v>
      </c>
      <c r="D310" s="73"/>
      <c r="G310" s="37"/>
    </row>
    <row r="311" spans="2:7" x14ac:dyDescent="0.3">
      <c r="B311" s="76">
        <f t="shared" si="27"/>
        <v>0</v>
      </c>
      <c r="C311" s="77">
        <f t="shared" si="27"/>
        <v>0</v>
      </c>
      <c r="D311" s="73"/>
      <c r="G311" s="37"/>
    </row>
    <row r="312" spans="2:7" x14ac:dyDescent="0.3">
      <c r="B312" s="76">
        <f t="shared" si="27"/>
        <v>0</v>
      </c>
      <c r="C312" s="77">
        <f t="shared" si="27"/>
        <v>0</v>
      </c>
      <c r="D312" s="73"/>
      <c r="G312" s="37"/>
    </row>
    <row r="313" spans="2:7" x14ac:dyDescent="0.3">
      <c r="B313" s="76"/>
      <c r="C313" s="84"/>
      <c r="D313" s="73"/>
      <c r="G313" s="37"/>
    </row>
    <row r="314" spans="2:7" x14ac:dyDescent="0.3">
      <c r="B314" s="83">
        <f t="shared" ref="B314:C322" si="28">E314</f>
        <v>0</v>
      </c>
      <c r="C314" s="84"/>
      <c r="D314" s="73"/>
      <c r="G314" s="37"/>
    </row>
    <row r="315" spans="2:7" x14ac:dyDescent="0.3">
      <c r="B315" s="76">
        <f t="shared" si="28"/>
        <v>0</v>
      </c>
      <c r="C315" s="77">
        <f t="shared" si="28"/>
        <v>0</v>
      </c>
      <c r="D315" s="73"/>
      <c r="G315" s="37"/>
    </row>
    <row r="316" spans="2:7" x14ac:dyDescent="0.3">
      <c r="B316" s="76">
        <f t="shared" si="28"/>
        <v>0</v>
      </c>
      <c r="C316" s="77">
        <f t="shared" si="28"/>
        <v>0</v>
      </c>
      <c r="D316" s="73"/>
      <c r="G316" s="37"/>
    </row>
    <row r="317" spans="2:7" x14ac:dyDescent="0.3">
      <c r="B317" s="76">
        <f t="shared" si="28"/>
        <v>0</v>
      </c>
      <c r="C317" s="77">
        <f>F317</f>
        <v>0</v>
      </c>
      <c r="D317" s="73"/>
      <c r="G317" s="37"/>
    </row>
    <row r="318" spans="2:7" x14ac:dyDescent="0.3">
      <c r="B318" s="76">
        <f t="shared" si="28"/>
        <v>0</v>
      </c>
      <c r="C318" s="77">
        <f t="shared" si="28"/>
        <v>0</v>
      </c>
      <c r="D318" s="73"/>
      <c r="G318" s="37"/>
    </row>
    <row r="319" spans="2:7" x14ac:dyDescent="0.3">
      <c r="B319" s="76">
        <f t="shared" si="28"/>
        <v>0</v>
      </c>
      <c r="C319" s="77">
        <f t="shared" si="28"/>
        <v>0</v>
      </c>
      <c r="D319" s="73"/>
      <c r="G319" s="37"/>
    </row>
    <row r="320" spans="2:7" x14ac:dyDescent="0.3">
      <c r="B320" s="76">
        <f t="shared" si="28"/>
        <v>0</v>
      </c>
      <c r="C320" s="77">
        <f t="shared" si="28"/>
        <v>0</v>
      </c>
      <c r="D320" s="73"/>
      <c r="G320" s="37"/>
    </row>
    <row r="321" spans="2:7" x14ac:dyDescent="0.3">
      <c r="B321" s="76">
        <f t="shared" si="28"/>
        <v>0</v>
      </c>
      <c r="C321" s="77">
        <f t="shared" si="28"/>
        <v>0</v>
      </c>
      <c r="D321" s="73"/>
      <c r="G321" s="37"/>
    </row>
    <row r="322" spans="2:7" x14ac:dyDescent="0.3">
      <c r="B322" s="76">
        <f t="shared" si="28"/>
        <v>0</v>
      </c>
      <c r="C322" s="77">
        <f t="shared" si="28"/>
        <v>0</v>
      </c>
      <c r="D322" s="73"/>
      <c r="G322" s="37"/>
    </row>
    <row r="323" spans="2:7" x14ac:dyDescent="0.3">
      <c r="B323" s="76"/>
      <c r="C323" s="84"/>
      <c r="D323" s="73"/>
      <c r="G323" s="37"/>
    </row>
    <row r="324" spans="2:7" x14ac:dyDescent="0.3">
      <c r="B324" s="83">
        <f t="shared" ref="B324:C332" si="29">E324</f>
        <v>0</v>
      </c>
      <c r="C324" s="84"/>
      <c r="D324" s="73"/>
      <c r="G324" s="37"/>
    </row>
    <row r="325" spans="2:7" x14ac:dyDescent="0.3">
      <c r="B325" s="76">
        <f t="shared" si="29"/>
        <v>0</v>
      </c>
      <c r="C325" s="77">
        <f t="shared" si="29"/>
        <v>0</v>
      </c>
      <c r="D325" s="73"/>
      <c r="G325" s="37"/>
    </row>
    <row r="326" spans="2:7" x14ac:dyDescent="0.3">
      <c r="B326" s="76">
        <f t="shared" si="29"/>
        <v>0</v>
      </c>
      <c r="C326" s="77">
        <f t="shared" si="29"/>
        <v>0</v>
      </c>
      <c r="D326" s="73"/>
      <c r="G326" s="37"/>
    </row>
    <row r="327" spans="2:7" x14ac:dyDescent="0.3">
      <c r="B327" s="76">
        <f t="shared" si="29"/>
        <v>0</v>
      </c>
      <c r="C327" s="77">
        <f>F327</f>
        <v>0</v>
      </c>
      <c r="D327" s="73"/>
      <c r="G327" s="37"/>
    </row>
    <row r="328" spans="2:7" x14ac:dyDescent="0.3">
      <c r="B328" s="76">
        <f t="shared" si="29"/>
        <v>0</v>
      </c>
      <c r="C328" s="77">
        <f t="shared" si="29"/>
        <v>0</v>
      </c>
      <c r="D328" s="73"/>
      <c r="G328" s="37"/>
    </row>
    <row r="329" spans="2:7" x14ac:dyDescent="0.3">
      <c r="B329" s="76">
        <f t="shared" si="29"/>
        <v>0</v>
      </c>
      <c r="C329" s="77">
        <f t="shared" si="29"/>
        <v>0</v>
      </c>
      <c r="D329" s="73"/>
      <c r="G329" s="37"/>
    </row>
    <row r="330" spans="2:7" x14ac:dyDescent="0.3">
      <c r="B330" s="76">
        <f t="shared" si="29"/>
        <v>0</v>
      </c>
      <c r="C330" s="77">
        <f t="shared" si="29"/>
        <v>0</v>
      </c>
      <c r="D330" s="73"/>
      <c r="G330" s="37"/>
    </row>
    <row r="331" spans="2:7" x14ac:dyDescent="0.3">
      <c r="B331" s="76">
        <f t="shared" si="29"/>
        <v>0</v>
      </c>
      <c r="C331" s="77">
        <f t="shared" si="29"/>
        <v>0</v>
      </c>
      <c r="D331" s="73"/>
      <c r="G331" s="37"/>
    </row>
    <row r="332" spans="2:7" x14ac:dyDescent="0.3">
      <c r="B332" s="76">
        <f t="shared" si="29"/>
        <v>0</v>
      </c>
      <c r="C332" s="77">
        <f t="shared" si="29"/>
        <v>0</v>
      </c>
      <c r="D332" s="73"/>
      <c r="G332" s="37"/>
    </row>
    <row r="333" spans="2:7" x14ac:dyDescent="0.3">
      <c r="B333" s="76"/>
      <c r="C333" s="84"/>
      <c r="D333" s="73"/>
      <c r="G333" s="37"/>
    </row>
    <row r="334" spans="2:7" x14ac:dyDescent="0.3">
      <c r="B334" s="83">
        <f t="shared" ref="B334:C342" si="30">E334</f>
        <v>0</v>
      </c>
      <c r="C334" s="84"/>
      <c r="D334" s="73"/>
      <c r="G334" s="37"/>
    </row>
    <row r="335" spans="2:7" x14ac:dyDescent="0.3">
      <c r="B335" s="76">
        <f t="shared" si="30"/>
        <v>0</v>
      </c>
      <c r="C335" s="77">
        <f t="shared" si="30"/>
        <v>0</v>
      </c>
      <c r="D335" s="73"/>
      <c r="G335" s="37"/>
    </row>
    <row r="336" spans="2:7" x14ac:dyDescent="0.3">
      <c r="B336" s="76">
        <f t="shared" si="30"/>
        <v>0</v>
      </c>
      <c r="C336" s="77">
        <f t="shared" si="30"/>
        <v>0</v>
      </c>
      <c r="D336" s="73"/>
      <c r="G336" s="37"/>
    </row>
    <row r="337" spans="2:7" x14ac:dyDescent="0.3">
      <c r="B337" s="76">
        <f t="shared" si="30"/>
        <v>0</v>
      </c>
      <c r="C337" s="77">
        <f>F337</f>
        <v>0</v>
      </c>
      <c r="D337" s="73"/>
      <c r="G337" s="37"/>
    </row>
    <row r="338" spans="2:7" x14ac:dyDescent="0.3">
      <c r="B338" s="76">
        <f t="shared" si="30"/>
        <v>0</v>
      </c>
      <c r="C338" s="77">
        <f t="shared" si="30"/>
        <v>0</v>
      </c>
      <c r="D338" s="73"/>
      <c r="G338" s="37"/>
    </row>
    <row r="339" spans="2:7" x14ac:dyDescent="0.3">
      <c r="B339" s="76">
        <f t="shared" si="30"/>
        <v>0</v>
      </c>
      <c r="C339" s="77">
        <f t="shared" si="30"/>
        <v>0</v>
      </c>
      <c r="D339" s="73"/>
      <c r="G339" s="37"/>
    </row>
    <row r="340" spans="2:7" x14ac:dyDescent="0.3">
      <c r="B340" s="76">
        <f t="shared" si="30"/>
        <v>0</v>
      </c>
      <c r="C340" s="77">
        <f t="shared" si="30"/>
        <v>0</v>
      </c>
      <c r="D340" s="73"/>
      <c r="G340" s="37"/>
    </row>
    <row r="341" spans="2:7" x14ac:dyDescent="0.3">
      <c r="B341" s="76">
        <f t="shared" si="30"/>
        <v>0</v>
      </c>
      <c r="C341" s="77">
        <f t="shared" si="30"/>
        <v>0</v>
      </c>
      <c r="D341" s="73"/>
      <c r="G341" s="37"/>
    </row>
    <row r="342" spans="2:7" ht="15" thickBot="1" x14ac:dyDescent="0.35">
      <c r="B342" s="78">
        <f t="shared" si="30"/>
        <v>0</v>
      </c>
      <c r="C342" s="79">
        <f t="shared" si="30"/>
        <v>0</v>
      </c>
      <c r="D342" s="73"/>
      <c r="G342" s="37"/>
    </row>
    <row r="343" spans="2:7" ht="15" thickBot="1" x14ac:dyDescent="0.35">
      <c r="B343" s="68"/>
      <c r="C343" s="80"/>
      <c r="D343" s="73"/>
      <c r="G343" s="37"/>
    </row>
    <row r="344" spans="2:7" x14ac:dyDescent="0.3">
      <c r="B344" s="74" t="s">
        <v>130</v>
      </c>
      <c r="C344" s="75"/>
      <c r="D344" s="73"/>
      <c r="E344" t="s">
        <v>130</v>
      </c>
      <c r="G344" s="37"/>
    </row>
    <row r="345" spans="2:7" x14ac:dyDescent="0.3">
      <c r="B345" s="81"/>
      <c r="C345" s="82"/>
      <c r="D345" s="73"/>
      <c r="G345" s="37"/>
    </row>
    <row r="346" spans="2:7" x14ac:dyDescent="0.3">
      <c r="B346" s="83" t="s">
        <v>131</v>
      </c>
      <c r="C346" s="84"/>
      <c r="D346" s="73"/>
      <c r="E346" t="s">
        <v>131</v>
      </c>
      <c r="G346" s="37"/>
    </row>
    <row r="347" spans="2:7" x14ac:dyDescent="0.3">
      <c r="B347" s="76" t="str">
        <f t="shared" ref="B347:C354" si="31">E347</f>
        <v>Revenue</v>
      </c>
      <c r="C347" s="77">
        <f t="shared" si="31"/>
        <v>0</v>
      </c>
      <c r="D347" s="73"/>
      <c r="E347" t="s">
        <v>78</v>
      </c>
      <c r="F347">
        <v>0</v>
      </c>
      <c r="G347" s="37"/>
    </row>
    <row r="348" spans="2:7" x14ac:dyDescent="0.3">
      <c r="B348" s="76" t="str">
        <f t="shared" si="31"/>
        <v>Listings</v>
      </c>
      <c r="C348" s="77">
        <f t="shared" si="31"/>
        <v>1</v>
      </c>
      <c r="D348" s="73"/>
      <c r="E348" t="s">
        <v>98</v>
      </c>
      <c r="F348">
        <v>1</v>
      </c>
      <c r="G348" s="37"/>
    </row>
    <row r="349" spans="2:7" x14ac:dyDescent="0.3">
      <c r="B349" s="76" t="str">
        <f t="shared" si="31"/>
        <v>Successful</v>
      </c>
      <c r="C349" s="77">
        <f>F349</f>
        <v>0</v>
      </c>
      <c r="D349" s="73"/>
      <c r="E349" t="s">
        <v>99</v>
      </c>
      <c r="F349">
        <v>0</v>
      </c>
      <c r="G349" s="37"/>
    </row>
    <row r="350" spans="2:7" x14ac:dyDescent="0.3">
      <c r="B350" s="76" t="str">
        <f t="shared" si="31"/>
        <v>Items Sold</v>
      </c>
      <c r="C350" s="77">
        <f t="shared" si="31"/>
        <v>0</v>
      </c>
      <c r="D350" s="73"/>
      <c r="E350" t="s">
        <v>83</v>
      </c>
      <c r="F350">
        <v>0</v>
      </c>
      <c r="G350" s="37"/>
    </row>
    <row r="351" spans="2:7" x14ac:dyDescent="0.3">
      <c r="B351" s="76" t="str">
        <f t="shared" si="31"/>
        <v>Bids</v>
      </c>
      <c r="C351" s="77">
        <f t="shared" si="31"/>
        <v>0</v>
      </c>
      <c r="D351" s="73"/>
      <c r="E351" t="s">
        <v>128</v>
      </c>
      <c r="F351">
        <v>0</v>
      </c>
      <c r="G351" s="37"/>
    </row>
    <row r="352" spans="2:7" x14ac:dyDescent="0.3">
      <c r="B352" s="76" t="str">
        <f t="shared" si="31"/>
        <v>Items Offered</v>
      </c>
      <c r="C352" s="77">
        <f t="shared" si="31"/>
        <v>1</v>
      </c>
      <c r="D352" s="73"/>
      <c r="E352" t="s">
        <v>84</v>
      </c>
      <c r="F352">
        <v>1</v>
      </c>
      <c r="G352" s="37"/>
    </row>
    <row r="353" spans="2:7" x14ac:dyDescent="0.3">
      <c r="B353" s="76" t="str">
        <f t="shared" si="31"/>
        <v>Average End Price</v>
      </c>
      <c r="C353" s="77">
        <f t="shared" si="31"/>
        <v>0</v>
      </c>
      <c r="D353" s="73"/>
      <c r="E353" t="s">
        <v>88</v>
      </c>
      <c r="F353">
        <v>0</v>
      </c>
      <c r="G353" s="37"/>
    </row>
    <row r="354" spans="2:7" x14ac:dyDescent="0.3">
      <c r="B354" s="76" t="str">
        <f t="shared" si="31"/>
        <v>Sell-Through</v>
      </c>
      <c r="C354" s="77">
        <f t="shared" si="31"/>
        <v>0</v>
      </c>
      <c r="D354" s="73"/>
      <c r="E354" t="s">
        <v>100</v>
      </c>
      <c r="F354">
        <v>0</v>
      </c>
      <c r="G354" s="37"/>
    </row>
    <row r="355" spans="2:7" x14ac:dyDescent="0.3">
      <c r="B355" s="76"/>
      <c r="C355" s="84"/>
      <c r="D355" s="73"/>
      <c r="G355" s="37"/>
    </row>
    <row r="356" spans="2:7" x14ac:dyDescent="0.3">
      <c r="B356" s="83" t="s">
        <v>132</v>
      </c>
      <c r="C356" s="84"/>
      <c r="D356" s="73"/>
      <c r="E356" t="s">
        <v>132</v>
      </c>
      <c r="G356" s="37"/>
    </row>
    <row r="357" spans="2:7" x14ac:dyDescent="0.3">
      <c r="B357" s="76" t="str">
        <f t="shared" ref="B357:C364" si="32">E357</f>
        <v>Revenue</v>
      </c>
      <c r="C357" s="77">
        <f t="shared" si="32"/>
        <v>160.46</v>
      </c>
      <c r="D357" s="73"/>
      <c r="E357" t="s">
        <v>78</v>
      </c>
      <c r="F357">
        <v>160.46</v>
      </c>
      <c r="G357" s="37"/>
    </row>
    <row r="358" spans="2:7" x14ac:dyDescent="0.3">
      <c r="B358" s="76" t="str">
        <f t="shared" si="32"/>
        <v>Listings</v>
      </c>
      <c r="C358" s="77">
        <f t="shared" si="32"/>
        <v>1</v>
      </c>
      <c r="D358" s="73"/>
      <c r="E358" t="s">
        <v>98</v>
      </c>
      <c r="F358">
        <v>1</v>
      </c>
      <c r="G358" s="37"/>
    </row>
    <row r="359" spans="2:7" x14ac:dyDescent="0.3">
      <c r="B359" s="76" t="str">
        <f t="shared" si="32"/>
        <v>Successful</v>
      </c>
      <c r="C359" s="77">
        <f>F359</f>
        <v>1</v>
      </c>
      <c r="D359" s="73"/>
      <c r="E359" t="s">
        <v>99</v>
      </c>
      <c r="F359">
        <v>1</v>
      </c>
      <c r="G359" s="37"/>
    </row>
    <row r="360" spans="2:7" x14ac:dyDescent="0.3">
      <c r="B360" s="76" t="str">
        <f t="shared" si="32"/>
        <v>Items Sold</v>
      </c>
      <c r="C360" s="77">
        <f t="shared" si="32"/>
        <v>2</v>
      </c>
      <c r="D360" s="73"/>
      <c r="E360" t="s">
        <v>83</v>
      </c>
      <c r="F360">
        <v>2</v>
      </c>
      <c r="G360" s="37"/>
    </row>
    <row r="361" spans="2:7" x14ac:dyDescent="0.3">
      <c r="B361" s="76" t="str">
        <f t="shared" si="32"/>
        <v>Bids</v>
      </c>
      <c r="C361" s="77">
        <f t="shared" si="32"/>
        <v>2</v>
      </c>
      <c r="D361" s="73"/>
      <c r="E361" t="s">
        <v>128</v>
      </c>
      <c r="F361">
        <v>2</v>
      </c>
      <c r="G361" s="37"/>
    </row>
    <row r="362" spans="2:7" x14ac:dyDescent="0.3">
      <c r="B362" s="76" t="str">
        <f t="shared" si="32"/>
        <v>Items Offered</v>
      </c>
      <c r="C362" s="77">
        <f t="shared" si="32"/>
        <v>409</v>
      </c>
      <c r="D362" s="73"/>
      <c r="E362" t="s">
        <v>84</v>
      </c>
      <c r="F362">
        <v>409</v>
      </c>
      <c r="G362" s="37"/>
    </row>
    <row r="363" spans="2:7" x14ac:dyDescent="0.3">
      <c r="B363" s="76" t="str">
        <f t="shared" si="32"/>
        <v>Average End Price</v>
      </c>
      <c r="C363" s="77">
        <f t="shared" si="32"/>
        <v>80.23</v>
      </c>
      <c r="D363" s="73"/>
      <c r="E363" t="s">
        <v>88</v>
      </c>
      <c r="F363">
        <v>80.23</v>
      </c>
      <c r="G363" s="37"/>
    </row>
    <row r="364" spans="2:7" x14ac:dyDescent="0.3">
      <c r="B364" s="76" t="str">
        <f t="shared" si="32"/>
        <v>Sell-Through</v>
      </c>
      <c r="C364" s="77">
        <f t="shared" si="32"/>
        <v>100</v>
      </c>
      <c r="D364" s="73"/>
      <c r="E364" t="s">
        <v>100</v>
      </c>
      <c r="F364">
        <v>100</v>
      </c>
      <c r="G364" s="37"/>
    </row>
    <row r="365" spans="2:7" x14ac:dyDescent="0.3">
      <c r="B365" s="76"/>
      <c r="C365" s="84"/>
      <c r="D365" s="73"/>
      <c r="G365" s="37"/>
    </row>
    <row r="366" spans="2:7" x14ac:dyDescent="0.3">
      <c r="B366" s="83" t="s">
        <v>133</v>
      </c>
      <c r="C366" s="84"/>
      <c r="D366" s="73"/>
      <c r="E366" t="s">
        <v>133</v>
      </c>
      <c r="G366" s="37"/>
    </row>
    <row r="367" spans="2:7" x14ac:dyDescent="0.3">
      <c r="B367" s="76" t="str">
        <f t="shared" ref="B367:C374" si="33">E367</f>
        <v>Revenue</v>
      </c>
      <c r="C367" s="77">
        <f t="shared" si="33"/>
        <v>0</v>
      </c>
      <c r="D367" s="73"/>
      <c r="E367" t="s">
        <v>78</v>
      </c>
      <c r="F367">
        <v>0</v>
      </c>
      <c r="G367" s="37"/>
    </row>
    <row r="368" spans="2:7" x14ac:dyDescent="0.3">
      <c r="B368" s="76" t="str">
        <f t="shared" si="33"/>
        <v>Listings</v>
      </c>
      <c r="C368" s="77">
        <f t="shared" si="33"/>
        <v>0</v>
      </c>
      <c r="D368" s="73"/>
      <c r="E368" t="s">
        <v>98</v>
      </c>
      <c r="F368">
        <v>0</v>
      </c>
      <c r="G368" s="37"/>
    </row>
    <row r="369" spans="2:7" x14ac:dyDescent="0.3">
      <c r="B369" s="76" t="str">
        <f t="shared" si="33"/>
        <v>Successful</v>
      </c>
      <c r="C369" s="77">
        <f>F369</f>
        <v>0</v>
      </c>
      <c r="D369" s="73"/>
      <c r="E369" t="s">
        <v>99</v>
      </c>
      <c r="F369">
        <v>0</v>
      </c>
      <c r="G369" s="37"/>
    </row>
    <row r="370" spans="2:7" x14ac:dyDescent="0.3">
      <c r="B370" s="76" t="str">
        <f t="shared" si="33"/>
        <v>Items Sold</v>
      </c>
      <c r="C370" s="77">
        <f t="shared" si="33"/>
        <v>0</v>
      </c>
      <c r="D370" s="73"/>
      <c r="E370" t="s">
        <v>83</v>
      </c>
      <c r="F370">
        <v>0</v>
      </c>
      <c r="G370" s="37"/>
    </row>
    <row r="371" spans="2:7" x14ac:dyDescent="0.3">
      <c r="B371" s="76" t="str">
        <f t="shared" si="33"/>
        <v>Bids</v>
      </c>
      <c r="C371" s="77">
        <f t="shared" si="33"/>
        <v>0</v>
      </c>
      <c r="D371" s="73"/>
      <c r="E371" t="s">
        <v>128</v>
      </c>
      <c r="F371">
        <v>0</v>
      </c>
      <c r="G371" s="37"/>
    </row>
    <row r="372" spans="2:7" x14ac:dyDescent="0.3">
      <c r="B372" s="76" t="str">
        <f t="shared" si="33"/>
        <v>Items Offered</v>
      </c>
      <c r="C372" s="77">
        <f t="shared" si="33"/>
        <v>0</v>
      </c>
      <c r="D372" s="73"/>
      <c r="E372" t="s">
        <v>84</v>
      </c>
      <c r="F372">
        <v>0</v>
      </c>
      <c r="G372" s="37"/>
    </row>
    <row r="373" spans="2:7" x14ac:dyDescent="0.3">
      <c r="B373" s="76" t="str">
        <f t="shared" si="33"/>
        <v>Average End Price</v>
      </c>
      <c r="C373" s="77">
        <f t="shared" si="33"/>
        <v>0</v>
      </c>
      <c r="D373" s="73"/>
      <c r="E373" t="s">
        <v>88</v>
      </c>
      <c r="F373">
        <v>0</v>
      </c>
      <c r="G373" s="37"/>
    </row>
    <row r="374" spans="2:7" x14ac:dyDescent="0.3">
      <c r="B374" s="76" t="str">
        <f t="shared" si="33"/>
        <v>Sell-Through</v>
      </c>
      <c r="C374" s="77">
        <f t="shared" si="33"/>
        <v>0</v>
      </c>
      <c r="D374" s="73"/>
      <c r="E374" t="s">
        <v>100</v>
      </c>
      <c r="F374">
        <v>0</v>
      </c>
      <c r="G374" s="37"/>
    </row>
    <row r="375" spans="2:7" x14ac:dyDescent="0.3">
      <c r="B375" s="76"/>
      <c r="C375" s="84"/>
      <c r="D375" s="73"/>
      <c r="G375" s="37"/>
    </row>
    <row r="376" spans="2:7" x14ac:dyDescent="0.3">
      <c r="B376" s="83" t="s">
        <v>134</v>
      </c>
      <c r="C376" s="84"/>
      <c r="D376" s="73"/>
      <c r="E376" t="s">
        <v>134</v>
      </c>
      <c r="G376" s="37"/>
    </row>
    <row r="377" spans="2:7" x14ac:dyDescent="0.3">
      <c r="B377" s="76" t="str">
        <f t="shared" ref="B377:C384" si="34">E377</f>
        <v>Revenue</v>
      </c>
      <c r="C377" s="77">
        <f t="shared" si="34"/>
        <v>0</v>
      </c>
      <c r="D377" s="73"/>
      <c r="E377" t="s">
        <v>78</v>
      </c>
      <c r="F377">
        <v>0</v>
      </c>
      <c r="G377" s="37"/>
    </row>
    <row r="378" spans="2:7" x14ac:dyDescent="0.3">
      <c r="B378" s="76" t="str">
        <f t="shared" si="34"/>
        <v>Listings</v>
      </c>
      <c r="C378" s="77">
        <f t="shared" si="34"/>
        <v>3</v>
      </c>
      <c r="D378" s="73"/>
      <c r="E378" t="s">
        <v>98</v>
      </c>
      <c r="F378">
        <v>3</v>
      </c>
      <c r="G378" s="37"/>
    </row>
    <row r="379" spans="2:7" x14ac:dyDescent="0.3">
      <c r="B379" s="76" t="str">
        <f t="shared" si="34"/>
        <v>Successful</v>
      </c>
      <c r="C379" s="77">
        <f>F379</f>
        <v>0</v>
      </c>
      <c r="D379" s="73"/>
      <c r="E379" t="s">
        <v>99</v>
      </c>
      <c r="F379">
        <v>0</v>
      </c>
      <c r="G379" s="37"/>
    </row>
    <row r="380" spans="2:7" x14ac:dyDescent="0.3">
      <c r="B380" s="76" t="str">
        <f t="shared" si="34"/>
        <v>Items Sold</v>
      </c>
      <c r="C380" s="77">
        <f t="shared" si="34"/>
        <v>0</v>
      </c>
      <c r="D380" s="73"/>
      <c r="E380" t="s">
        <v>83</v>
      </c>
      <c r="F380">
        <v>0</v>
      </c>
      <c r="G380" s="37"/>
    </row>
    <row r="381" spans="2:7" x14ac:dyDescent="0.3">
      <c r="B381" s="76" t="str">
        <f t="shared" si="34"/>
        <v>Bids</v>
      </c>
      <c r="C381" s="77">
        <f t="shared" si="34"/>
        <v>0</v>
      </c>
      <c r="D381" s="73"/>
      <c r="E381" t="s">
        <v>128</v>
      </c>
      <c r="F381">
        <v>0</v>
      </c>
      <c r="G381" s="37"/>
    </row>
    <row r="382" spans="2:7" x14ac:dyDescent="0.3">
      <c r="B382" s="76" t="str">
        <f t="shared" si="34"/>
        <v>Items Offered</v>
      </c>
      <c r="C382" s="77">
        <f t="shared" si="34"/>
        <v>120</v>
      </c>
      <c r="D382" s="73"/>
      <c r="E382" t="s">
        <v>84</v>
      </c>
      <c r="F382">
        <v>120</v>
      </c>
      <c r="G382" s="37"/>
    </row>
    <row r="383" spans="2:7" x14ac:dyDescent="0.3">
      <c r="B383" s="76" t="str">
        <f t="shared" si="34"/>
        <v>Average End Price</v>
      </c>
      <c r="C383" s="77">
        <f t="shared" si="34"/>
        <v>0</v>
      </c>
      <c r="D383" s="73"/>
      <c r="E383" t="s">
        <v>88</v>
      </c>
      <c r="F383">
        <v>0</v>
      </c>
      <c r="G383" s="37"/>
    </row>
    <row r="384" spans="2:7" x14ac:dyDescent="0.3">
      <c r="B384" s="76" t="str">
        <f t="shared" si="34"/>
        <v>Sell-Through</v>
      </c>
      <c r="C384" s="77">
        <f t="shared" si="34"/>
        <v>0</v>
      </c>
      <c r="D384" s="73"/>
      <c r="E384" t="s">
        <v>100</v>
      </c>
      <c r="F384">
        <v>0</v>
      </c>
      <c r="G384" s="37"/>
    </row>
    <row r="385" spans="2:7" x14ac:dyDescent="0.3">
      <c r="B385" s="76"/>
      <c r="C385" s="84"/>
      <c r="D385" s="73"/>
      <c r="G385" s="37"/>
    </row>
    <row r="386" spans="2:7" x14ac:dyDescent="0.3">
      <c r="B386" s="83" t="s">
        <v>135</v>
      </c>
      <c r="C386" s="84"/>
      <c r="D386" s="73"/>
      <c r="E386" t="s">
        <v>135</v>
      </c>
      <c r="G386" s="37"/>
    </row>
    <row r="387" spans="2:7" x14ac:dyDescent="0.3">
      <c r="B387" s="76" t="str">
        <f t="shared" ref="B387:C394" si="35">E387</f>
        <v>Revenue</v>
      </c>
      <c r="C387" s="77">
        <f t="shared" si="35"/>
        <v>0</v>
      </c>
      <c r="D387" s="73"/>
      <c r="E387" t="s">
        <v>78</v>
      </c>
      <c r="F387">
        <v>0</v>
      </c>
      <c r="G387" s="37"/>
    </row>
    <row r="388" spans="2:7" x14ac:dyDescent="0.3">
      <c r="B388" s="76" t="str">
        <f t="shared" si="35"/>
        <v>Listings</v>
      </c>
      <c r="C388" s="77">
        <f t="shared" si="35"/>
        <v>0</v>
      </c>
      <c r="D388" s="73"/>
      <c r="E388" t="s">
        <v>98</v>
      </c>
      <c r="F388">
        <v>0</v>
      </c>
      <c r="G388" s="37"/>
    </row>
    <row r="389" spans="2:7" x14ac:dyDescent="0.3">
      <c r="B389" s="76" t="str">
        <f t="shared" si="35"/>
        <v>Successful</v>
      </c>
      <c r="C389" s="77">
        <f>F389</f>
        <v>0</v>
      </c>
      <c r="D389" s="73"/>
      <c r="E389" t="s">
        <v>99</v>
      </c>
      <c r="F389">
        <v>0</v>
      </c>
      <c r="G389" s="37"/>
    </row>
    <row r="390" spans="2:7" x14ac:dyDescent="0.3">
      <c r="B390" s="76" t="str">
        <f t="shared" si="35"/>
        <v>Items Sold</v>
      </c>
      <c r="C390" s="77">
        <f t="shared" si="35"/>
        <v>0</v>
      </c>
      <c r="D390" s="73"/>
      <c r="E390" t="s">
        <v>83</v>
      </c>
      <c r="F390">
        <v>0</v>
      </c>
      <c r="G390" s="37"/>
    </row>
    <row r="391" spans="2:7" x14ac:dyDescent="0.3">
      <c r="B391" s="76" t="str">
        <f t="shared" si="35"/>
        <v>Bids</v>
      </c>
      <c r="C391" s="77">
        <f t="shared" si="35"/>
        <v>0</v>
      </c>
      <c r="D391" s="73"/>
      <c r="E391" t="s">
        <v>128</v>
      </c>
      <c r="F391">
        <v>0</v>
      </c>
      <c r="G391" s="37"/>
    </row>
    <row r="392" spans="2:7" x14ac:dyDescent="0.3">
      <c r="B392" s="76" t="str">
        <f t="shared" si="35"/>
        <v>Items Offered</v>
      </c>
      <c r="C392" s="77">
        <f t="shared" si="35"/>
        <v>0</v>
      </c>
      <c r="D392" s="73"/>
      <c r="E392" t="s">
        <v>84</v>
      </c>
      <c r="F392">
        <v>0</v>
      </c>
      <c r="G392" s="37"/>
    </row>
    <row r="393" spans="2:7" x14ac:dyDescent="0.3">
      <c r="B393" s="76" t="str">
        <f t="shared" si="35"/>
        <v>Average End Price</v>
      </c>
      <c r="C393" s="77">
        <f t="shared" si="35"/>
        <v>0</v>
      </c>
      <c r="D393" s="73"/>
      <c r="E393" t="s">
        <v>88</v>
      </c>
      <c r="F393">
        <v>0</v>
      </c>
      <c r="G393" s="37"/>
    </row>
    <row r="394" spans="2:7" x14ac:dyDescent="0.3">
      <c r="B394" s="76" t="str">
        <f t="shared" si="35"/>
        <v>Sell-Through</v>
      </c>
      <c r="C394" s="77">
        <f t="shared" si="35"/>
        <v>0</v>
      </c>
      <c r="D394" s="73"/>
      <c r="E394" t="s">
        <v>100</v>
      </c>
      <c r="F394">
        <v>0</v>
      </c>
      <c r="G394" s="37"/>
    </row>
    <row r="395" spans="2:7" x14ac:dyDescent="0.3">
      <c r="B395" s="76"/>
      <c r="C395" s="84"/>
      <c r="D395" s="73"/>
      <c r="G395" s="37"/>
    </row>
    <row r="396" spans="2:7" x14ac:dyDescent="0.3">
      <c r="B396" s="83" t="s">
        <v>136</v>
      </c>
      <c r="C396" s="84"/>
      <c r="D396" s="73"/>
      <c r="E396" t="s">
        <v>136</v>
      </c>
      <c r="G396" s="37"/>
    </row>
    <row r="397" spans="2:7" x14ac:dyDescent="0.3">
      <c r="B397" s="76" t="str">
        <f t="shared" ref="B397:C404" si="36">E397</f>
        <v>Revenue</v>
      </c>
      <c r="C397" s="77">
        <f t="shared" si="36"/>
        <v>59.99</v>
      </c>
      <c r="D397" s="73"/>
      <c r="E397" t="s">
        <v>78</v>
      </c>
      <c r="F397">
        <v>59.99</v>
      </c>
      <c r="G397" s="37"/>
    </row>
    <row r="398" spans="2:7" x14ac:dyDescent="0.3">
      <c r="B398" s="76" t="str">
        <f t="shared" si="36"/>
        <v>Listings</v>
      </c>
      <c r="C398" s="77">
        <f t="shared" si="36"/>
        <v>0</v>
      </c>
      <c r="D398" s="73"/>
      <c r="E398" t="s">
        <v>98</v>
      </c>
      <c r="F398">
        <v>0</v>
      </c>
      <c r="G398" s="37"/>
    </row>
    <row r="399" spans="2:7" x14ac:dyDescent="0.3">
      <c r="B399" s="76" t="str">
        <f t="shared" si="36"/>
        <v>Successful</v>
      </c>
      <c r="C399" s="77">
        <f>F399</f>
        <v>0</v>
      </c>
      <c r="D399" s="73"/>
      <c r="E399" t="s">
        <v>99</v>
      </c>
      <c r="F399">
        <v>0</v>
      </c>
      <c r="G399" s="37"/>
    </row>
    <row r="400" spans="2:7" x14ac:dyDescent="0.3">
      <c r="B400" s="76" t="str">
        <f t="shared" si="36"/>
        <v>Items Sold</v>
      </c>
      <c r="C400" s="77">
        <f t="shared" si="36"/>
        <v>1</v>
      </c>
      <c r="D400" s="73"/>
      <c r="E400" t="s">
        <v>83</v>
      </c>
      <c r="F400">
        <v>1</v>
      </c>
      <c r="G400" s="37"/>
    </row>
    <row r="401" spans="2:7" x14ac:dyDescent="0.3">
      <c r="B401" s="76" t="str">
        <f t="shared" si="36"/>
        <v>Bids</v>
      </c>
      <c r="C401" s="77">
        <f t="shared" si="36"/>
        <v>1</v>
      </c>
      <c r="D401" s="73"/>
      <c r="E401" t="s">
        <v>128</v>
      </c>
      <c r="F401">
        <v>1</v>
      </c>
      <c r="G401" s="37"/>
    </row>
    <row r="402" spans="2:7" x14ac:dyDescent="0.3">
      <c r="B402" s="76" t="str">
        <f t="shared" si="36"/>
        <v>Items Offered</v>
      </c>
      <c r="C402" s="77">
        <f t="shared" si="36"/>
        <v>0</v>
      </c>
      <c r="D402" s="73"/>
      <c r="E402" t="s">
        <v>84</v>
      </c>
      <c r="F402">
        <v>0</v>
      </c>
      <c r="G402" s="37"/>
    </row>
    <row r="403" spans="2:7" x14ac:dyDescent="0.3">
      <c r="B403" s="76" t="str">
        <f t="shared" si="36"/>
        <v>Average End Price</v>
      </c>
      <c r="C403" s="77">
        <f t="shared" si="36"/>
        <v>59.99</v>
      </c>
      <c r="D403" s="73"/>
      <c r="E403" t="s">
        <v>88</v>
      </c>
      <c r="F403">
        <v>59.99</v>
      </c>
      <c r="G403" s="37"/>
    </row>
    <row r="404" spans="2:7" x14ac:dyDescent="0.3">
      <c r="B404" s="76" t="str">
        <f t="shared" si="36"/>
        <v>Sell-Through</v>
      </c>
      <c r="C404" s="77">
        <f t="shared" si="36"/>
        <v>0</v>
      </c>
      <c r="D404" s="73"/>
      <c r="E404" t="s">
        <v>100</v>
      </c>
      <c r="F404">
        <v>0</v>
      </c>
      <c r="G404" s="37"/>
    </row>
    <row r="405" spans="2:7" x14ac:dyDescent="0.3">
      <c r="B405" s="76"/>
      <c r="C405" s="84"/>
      <c r="D405" s="73"/>
      <c r="G405" s="37"/>
    </row>
    <row r="406" spans="2:7" x14ac:dyDescent="0.3">
      <c r="B406" s="83" t="s">
        <v>137</v>
      </c>
      <c r="C406" s="84"/>
      <c r="D406" s="73"/>
      <c r="E406" t="s">
        <v>137</v>
      </c>
      <c r="G406" s="37"/>
    </row>
    <row r="407" spans="2:7" x14ac:dyDescent="0.3">
      <c r="B407" s="76" t="str">
        <f t="shared" ref="B407:C414" si="37">E407</f>
        <v>Revenue</v>
      </c>
      <c r="C407" s="77">
        <f t="shared" si="37"/>
        <v>0</v>
      </c>
      <c r="D407" s="73"/>
      <c r="E407" t="s">
        <v>78</v>
      </c>
      <c r="F407">
        <v>0</v>
      </c>
      <c r="G407" s="37"/>
    </row>
    <row r="408" spans="2:7" x14ac:dyDescent="0.3">
      <c r="B408" s="76" t="str">
        <f t="shared" si="37"/>
        <v>Listings</v>
      </c>
      <c r="C408" s="77">
        <f t="shared" si="37"/>
        <v>2</v>
      </c>
      <c r="D408" s="73"/>
      <c r="E408" t="s">
        <v>98</v>
      </c>
      <c r="F408">
        <v>2</v>
      </c>
      <c r="G408" s="37"/>
    </row>
    <row r="409" spans="2:7" x14ac:dyDescent="0.3">
      <c r="B409" s="76" t="str">
        <f t="shared" si="37"/>
        <v>Successful</v>
      </c>
      <c r="C409" s="77">
        <f>F409</f>
        <v>0</v>
      </c>
      <c r="D409" s="73"/>
      <c r="E409" t="s">
        <v>99</v>
      </c>
      <c r="F409">
        <v>0</v>
      </c>
      <c r="G409" s="37"/>
    </row>
    <row r="410" spans="2:7" x14ac:dyDescent="0.3">
      <c r="B410" s="76" t="str">
        <f t="shared" si="37"/>
        <v>Items Sold</v>
      </c>
      <c r="C410" s="77">
        <f t="shared" si="37"/>
        <v>0</v>
      </c>
      <c r="D410" s="73"/>
      <c r="E410" t="s">
        <v>83</v>
      </c>
      <c r="F410">
        <v>0</v>
      </c>
      <c r="G410" s="37"/>
    </row>
    <row r="411" spans="2:7" x14ac:dyDescent="0.3">
      <c r="B411" s="76" t="str">
        <f t="shared" si="37"/>
        <v>Bids</v>
      </c>
      <c r="C411" s="77">
        <f t="shared" si="37"/>
        <v>0</v>
      </c>
      <c r="D411" s="73"/>
      <c r="E411" t="s">
        <v>128</v>
      </c>
      <c r="F411">
        <v>0</v>
      </c>
      <c r="G411" s="37"/>
    </row>
    <row r="412" spans="2:7" x14ac:dyDescent="0.3">
      <c r="B412" s="76" t="str">
        <f t="shared" si="37"/>
        <v>Items Offered</v>
      </c>
      <c r="C412" s="77">
        <f t="shared" si="37"/>
        <v>12</v>
      </c>
      <c r="D412" s="73"/>
      <c r="E412" t="s">
        <v>84</v>
      </c>
      <c r="F412">
        <v>12</v>
      </c>
      <c r="G412" s="37"/>
    </row>
    <row r="413" spans="2:7" x14ac:dyDescent="0.3">
      <c r="B413" s="76" t="str">
        <f t="shared" si="37"/>
        <v>Average End Price</v>
      </c>
      <c r="C413" s="77">
        <f t="shared" si="37"/>
        <v>0</v>
      </c>
      <c r="D413" s="73"/>
      <c r="E413" t="s">
        <v>88</v>
      </c>
      <c r="F413">
        <v>0</v>
      </c>
      <c r="G413" s="37"/>
    </row>
    <row r="414" spans="2:7" x14ac:dyDescent="0.3">
      <c r="B414" s="76" t="str">
        <f t="shared" si="37"/>
        <v>Sell-Through</v>
      </c>
      <c r="C414" s="77">
        <f t="shared" si="37"/>
        <v>0</v>
      </c>
      <c r="D414" s="73"/>
      <c r="E414" t="s">
        <v>100</v>
      </c>
      <c r="F414">
        <v>0</v>
      </c>
      <c r="G414" s="37"/>
    </row>
    <row r="415" spans="2:7" x14ac:dyDescent="0.3">
      <c r="B415" s="76"/>
      <c r="C415" s="84"/>
      <c r="D415" s="73"/>
      <c r="G415" s="37"/>
    </row>
    <row r="416" spans="2:7" x14ac:dyDescent="0.3">
      <c r="B416" s="83" t="s">
        <v>138</v>
      </c>
      <c r="C416" s="84"/>
      <c r="D416" s="73"/>
      <c r="E416" t="s">
        <v>138</v>
      </c>
      <c r="G416" s="37"/>
    </row>
    <row r="417" spans="2:7" x14ac:dyDescent="0.3">
      <c r="B417" s="76" t="str">
        <f t="shared" ref="B417:C424" si="38">E417</f>
        <v>Revenue</v>
      </c>
      <c r="C417" s="77">
        <f t="shared" si="38"/>
        <v>0</v>
      </c>
      <c r="D417" s="73"/>
      <c r="E417" t="s">
        <v>78</v>
      </c>
      <c r="F417">
        <v>0</v>
      </c>
      <c r="G417" s="37"/>
    </row>
    <row r="418" spans="2:7" x14ac:dyDescent="0.3">
      <c r="B418" s="76" t="str">
        <f t="shared" si="38"/>
        <v>Listings</v>
      </c>
      <c r="C418" s="77">
        <f t="shared" si="38"/>
        <v>2</v>
      </c>
      <c r="D418" s="73"/>
      <c r="E418" t="s">
        <v>98</v>
      </c>
      <c r="F418">
        <v>2</v>
      </c>
      <c r="G418" s="37"/>
    </row>
    <row r="419" spans="2:7" x14ac:dyDescent="0.3">
      <c r="B419" s="76" t="str">
        <f t="shared" si="38"/>
        <v>Successful</v>
      </c>
      <c r="C419" s="77">
        <f>F419</f>
        <v>0</v>
      </c>
      <c r="D419" s="73"/>
      <c r="E419" t="s">
        <v>99</v>
      </c>
      <c r="F419">
        <v>0</v>
      </c>
      <c r="G419" s="37"/>
    </row>
    <row r="420" spans="2:7" x14ac:dyDescent="0.3">
      <c r="B420" s="76" t="str">
        <f t="shared" si="38"/>
        <v>Items Sold</v>
      </c>
      <c r="C420" s="77">
        <f t="shared" si="38"/>
        <v>0</v>
      </c>
      <c r="D420" s="73"/>
      <c r="E420" t="s">
        <v>83</v>
      </c>
      <c r="F420">
        <v>0</v>
      </c>
      <c r="G420" s="37"/>
    </row>
    <row r="421" spans="2:7" x14ac:dyDescent="0.3">
      <c r="B421" s="76" t="str">
        <f t="shared" si="38"/>
        <v>Bids</v>
      </c>
      <c r="C421" s="77">
        <f t="shared" si="38"/>
        <v>0</v>
      </c>
      <c r="D421" s="73"/>
      <c r="E421" t="s">
        <v>128</v>
      </c>
      <c r="F421">
        <v>0</v>
      </c>
      <c r="G421" s="37"/>
    </row>
    <row r="422" spans="2:7" x14ac:dyDescent="0.3">
      <c r="B422" s="76" t="str">
        <f t="shared" si="38"/>
        <v>Items Offered</v>
      </c>
      <c r="C422" s="77">
        <f t="shared" si="38"/>
        <v>32</v>
      </c>
      <c r="D422" s="73"/>
      <c r="E422" t="s">
        <v>84</v>
      </c>
      <c r="F422">
        <v>32</v>
      </c>
      <c r="G422" s="37"/>
    </row>
    <row r="423" spans="2:7" x14ac:dyDescent="0.3">
      <c r="B423" s="76" t="str">
        <f t="shared" si="38"/>
        <v>Average End Price</v>
      </c>
      <c r="C423" s="77">
        <f t="shared" si="38"/>
        <v>0</v>
      </c>
      <c r="D423" s="73"/>
      <c r="E423" t="s">
        <v>88</v>
      </c>
      <c r="F423">
        <v>0</v>
      </c>
      <c r="G423" s="37"/>
    </row>
    <row r="424" spans="2:7" x14ac:dyDescent="0.3">
      <c r="B424" s="76" t="str">
        <f t="shared" si="38"/>
        <v>Sell-Through</v>
      </c>
      <c r="C424" s="77">
        <f t="shared" si="38"/>
        <v>0</v>
      </c>
      <c r="D424" s="73"/>
      <c r="E424" t="s">
        <v>100</v>
      </c>
      <c r="F424">
        <v>0</v>
      </c>
      <c r="G424" s="37"/>
    </row>
    <row r="425" spans="2:7" x14ac:dyDescent="0.3">
      <c r="B425" s="76"/>
      <c r="C425" s="84"/>
      <c r="D425" s="73"/>
      <c r="G425" s="37"/>
    </row>
    <row r="426" spans="2:7" x14ac:dyDescent="0.3">
      <c r="B426" s="83" t="s">
        <v>139</v>
      </c>
      <c r="C426" s="84"/>
      <c r="D426" s="73"/>
      <c r="E426" t="s">
        <v>139</v>
      </c>
      <c r="G426" s="37"/>
    </row>
    <row r="427" spans="2:7" x14ac:dyDescent="0.3">
      <c r="B427" s="76" t="str">
        <f t="shared" ref="B427:C434" si="39">E427</f>
        <v>Revenue</v>
      </c>
      <c r="C427" s="77">
        <f t="shared" si="39"/>
        <v>0</v>
      </c>
      <c r="D427" s="73"/>
      <c r="E427" t="s">
        <v>78</v>
      </c>
      <c r="F427">
        <v>0</v>
      </c>
      <c r="G427" s="37"/>
    </row>
    <row r="428" spans="2:7" x14ac:dyDescent="0.3">
      <c r="B428" s="76" t="str">
        <f t="shared" si="39"/>
        <v>Listings</v>
      </c>
      <c r="C428" s="77">
        <f t="shared" si="39"/>
        <v>2</v>
      </c>
      <c r="D428" s="73"/>
      <c r="E428" t="s">
        <v>98</v>
      </c>
      <c r="F428">
        <v>2</v>
      </c>
      <c r="G428" s="37"/>
    </row>
    <row r="429" spans="2:7" x14ac:dyDescent="0.3">
      <c r="B429" s="76" t="str">
        <f t="shared" si="39"/>
        <v>Successful</v>
      </c>
      <c r="C429" s="77">
        <f>F429</f>
        <v>0</v>
      </c>
      <c r="D429" s="73"/>
      <c r="E429" t="s">
        <v>99</v>
      </c>
      <c r="F429">
        <v>0</v>
      </c>
      <c r="G429" s="37"/>
    </row>
    <row r="430" spans="2:7" x14ac:dyDescent="0.3">
      <c r="B430" s="76" t="str">
        <f t="shared" si="39"/>
        <v>Items Sold</v>
      </c>
      <c r="C430" s="77">
        <f t="shared" si="39"/>
        <v>0</v>
      </c>
      <c r="D430" s="73"/>
      <c r="E430" t="s">
        <v>83</v>
      </c>
      <c r="F430">
        <v>0</v>
      </c>
      <c r="G430" s="37"/>
    </row>
    <row r="431" spans="2:7" x14ac:dyDescent="0.3">
      <c r="B431" s="76" t="str">
        <f t="shared" si="39"/>
        <v>Bids</v>
      </c>
      <c r="C431" s="77">
        <f t="shared" si="39"/>
        <v>0</v>
      </c>
      <c r="D431" s="73"/>
      <c r="E431" t="s">
        <v>128</v>
      </c>
      <c r="F431">
        <v>0</v>
      </c>
      <c r="G431" s="37"/>
    </row>
    <row r="432" spans="2:7" x14ac:dyDescent="0.3">
      <c r="B432" s="76" t="str">
        <f t="shared" si="39"/>
        <v>Items Offered</v>
      </c>
      <c r="C432" s="77">
        <f t="shared" si="39"/>
        <v>32</v>
      </c>
      <c r="D432" s="73"/>
      <c r="E432" t="s">
        <v>84</v>
      </c>
      <c r="F432">
        <v>32</v>
      </c>
      <c r="G432" s="37"/>
    </row>
    <row r="433" spans="2:7" x14ac:dyDescent="0.3">
      <c r="B433" s="76" t="str">
        <f t="shared" si="39"/>
        <v>Average End Price</v>
      </c>
      <c r="C433" s="77">
        <f t="shared" si="39"/>
        <v>0</v>
      </c>
      <c r="D433" s="73"/>
      <c r="E433" t="s">
        <v>88</v>
      </c>
      <c r="F433">
        <v>0</v>
      </c>
      <c r="G433" s="37"/>
    </row>
    <row r="434" spans="2:7" x14ac:dyDescent="0.3">
      <c r="B434" s="76" t="str">
        <f t="shared" si="39"/>
        <v>Sell-Through</v>
      </c>
      <c r="C434" s="77">
        <f t="shared" si="39"/>
        <v>0</v>
      </c>
      <c r="D434" s="73"/>
      <c r="E434" t="s">
        <v>100</v>
      </c>
      <c r="F434">
        <v>0</v>
      </c>
      <c r="G434" s="37"/>
    </row>
    <row r="435" spans="2:7" x14ac:dyDescent="0.3">
      <c r="B435" s="76"/>
      <c r="C435" s="84"/>
      <c r="D435" s="73"/>
      <c r="G435" s="37"/>
    </row>
    <row r="436" spans="2:7" x14ac:dyDescent="0.3">
      <c r="B436" s="83" t="s">
        <v>140</v>
      </c>
      <c r="C436" s="84"/>
      <c r="D436" s="73"/>
      <c r="E436" t="s">
        <v>140</v>
      </c>
      <c r="G436" s="37"/>
    </row>
    <row r="437" spans="2:7" x14ac:dyDescent="0.3">
      <c r="B437" s="76" t="str">
        <f t="shared" ref="B437:C444" si="40">E437</f>
        <v>Revenue</v>
      </c>
      <c r="C437" s="77">
        <f t="shared" si="40"/>
        <v>333.34</v>
      </c>
      <c r="D437" s="73"/>
      <c r="E437" t="s">
        <v>78</v>
      </c>
      <c r="F437">
        <v>333.34</v>
      </c>
      <c r="G437" s="37"/>
    </row>
    <row r="438" spans="2:7" x14ac:dyDescent="0.3">
      <c r="B438" s="76" t="str">
        <f t="shared" si="40"/>
        <v>Listings</v>
      </c>
      <c r="C438" s="77">
        <f t="shared" si="40"/>
        <v>4</v>
      </c>
      <c r="D438" s="73"/>
      <c r="E438" t="s">
        <v>98</v>
      </c>
      <c r="F438">
        <v>4</v>
      </c>
      <c r="G438" s="37"/>
    </row>
    <row r="439" spans="2:7" x14ac:dyDescent="0.3">
      <c r="B439" s="76" t="str">
        <f t="shared" si="40"/>
        <v>Successful</v>
      </c>
      <c r="C439" s="77">
        <f>F439</f>
        <v>2</v>
      </c>
      <c r="D439" s="73"/>
      <c r="E439" t="s">
        <v>99</v>
      </c>
      <c r="F439">
        <v>2</v>
      </c>
      <c r="G439" s="37"/>
    </row>
    <row r="440" spans="2:7" x14ac:dyDescent="0.3">
      <c r="B440" s="76" t="str">
        <f t="shared" si="40"/>
        <v>Items Sold</v>
      </c>
      <c r="C440" s="77">
        <f t="shared" si="40"/>
        <v>6</v>
      </c>
      <c r="D440" s="73"/>
      <c r="E440" t="s">
        <v>83</v>
      </c>
      <c r="F440">
        <v>6</v>
      </c>
      <c r="G440" s="37"/>
    </row>
    <row r="441" spans="2:7" x14ac:dyDescent="0.3">
      <c r="B441" s="76" t="str">
        <f t="shared" si="40"/>
        <v>Bids</v>
      </c>
      <c r="C441" s="77">
        <f t="shared" si="40"/>
        <v>6</v>
      </c>
      <c r="D441" s="73"/>
      <c r="E441" t="s">
        <v>128</v>
      </c>
      <c r="F441">
        <v>6</v>
      </c>
      <c r="G441" s="37"/>
    </row>
    <row r="442" spans="2:7" x14ac:dyDescent="0.3">
      <c r="B442" s="76" t="str">
        <f t="shared" si="40"/>
        <v>Items Offered</v>
      </c>
      <c r="C442" s="77">
        <f t="shared" si="40"/>
        <v>13</v>
      </c>
      <c r="D442" s="73"/>
      <c r="E442" t="s">
        <v>84</v>
      </c>
      <c r="F442">
        <v>13</v>
      </c>
      <c r="G442" s="37"/>
    </row>
    <row r="443" spans="2:7" x14ac:dyDescent="0.3">
      <c r="B443" s="76" t="str">
        <f t="shared" si="40"/>
        <v>Average End Price</v>
      </c>
      <c r="C443" s="77">
        <f t="shared" si="40"/>
        <v>55.556666666666658</v>
      </c>
      <c r="D443" s="73"/>
      <c r="E443" t="s">
        <v>88</v>
      </c>
      <c r="F443">
        <v>55.556666666666658</v>
      </c>
      <c r="G443" s="37"/>
    </row>
    <row r="444" spans="2:7" x14ac:dyDescent="0.3">
      <c r="B444" s="76" t="str">
        <f t="shared" si="40"/>
        <v>Sell-Through</v>
      </c>
      <c r="C444" s="77">
        <f t="shared" si="40"/>
        <v>50</v>
      </c>
      <c r="D444" s="73"/>
      <c r="E444" t="s">
        <v>100</v>
      </c>
      <c r="F444">
        <v>50</v>
      </c>
      <c r="G444" s="37"/>
    </row>
    <row r="445" spans="2:7" x14ac:dyDescent="0.3">
      <c r="B445" s="76"/>
      <c r="C445" s="84"/>
      <c r="D445" s="73"/>
      <c r="G445" s="37"/>
    </row>
    <row r="446" spans="2:7" x14ac:dyDescent="0.3">
      <c r="B446" s="83" t="s">
        <v>141</v>
      </c>
      <c r="C446" s="84"/>
      <c r="D446" s="73"/>
      <c r="E446" t="s">
        <v>141</v>
      </c>
      <c r="G446" s="37"/>
    </row>
    <row r="447" spans="2:7" x14ac:dyDescent="0.3">
      <c r="B447" s="76" t="str">
        <f t="shared" ref="B447:C454" si="41">E447</f>
        <v>Revenue</v>
      </c>
      <c r="C447" s="77">
        <f t="shared" si="41"/>
        <v>0</v>
      </c>
      <c r="D447" s="73"/>
      <c r="E447" t="s">
        <v>78</v>
      </c>
      <c r="F447">
        <v>0</v>
      </c>
      <c r="G447" s="37"/>
    </row>
    <row r="448" spans="2:7" x14ac:dyDescent="0.3">
      <c r="B448" s="76" t="str">
        <f t="shared" si="41"/>
        <v>Listings</v>
      </c>
      <c r="C448" s="77">
        <f t="shared" si="41"/>
        <v>9</v>
      </c>
      <c r="D448" s="73"/>
      <c r="E448" t="s">
        <v>98</v>
      </c>
      <c r="F448">
        <v>9</v>
      </c>
      <c r="G448" s="37"/>
    </row>
    <row r="449" spans="2:7" x14ac:dyDescent="0.3">
      <c r="B449" s="76" t="str">
        <f t="shared" si="41"/>
        <v>Successful</v>
      </c>
      <c r="C449" s="77">
        <f>F449</f>
        <v>0</v>
      </c>
      <c r="D449" s="73"/>
      <c r="E449" t="s">
        <v>99</v>
      </c>
      <c r="F449">
        <v>0</v>
      </c>
      <c r="G449" s="37"/>
    </row>
    <row r="450" spans="2:7" x14ac:dyDescent="0.3">
      <c r="B450" s="76" t="str">
        <f t="shared" si="41"/>
        <v>Items Sold</v>
      </c>
      <c r="C450" s="77">
        <f t="shared" si="41"/>
        <v>0</v>
      </c>
      <c r="D450" s="73"/>
      <c r="E450" t="s">
        <v>83</v>
      </c>
      <c r="F450">
        <v>0</v>
      </c>
      <c r="G450" s="37"/>
    </row>
    <row r="451" spans="2:7" x14ac:dyDescent="0.3">
      <c r="B451" s="76" t="str">
        <f t="shared" si="41"/>
        <v>Bids</v>
      </c>
      <c r="C451" s="77">
        <f t="shared" si="41"/>
        <v>0</v>
      </c>
      <c r="D451" s="73"/>
      <c r="E451" t="s">
        <v>128</v>
      </c>
      <c r="F451">
        <v>0</v>
      </c>
      <c r="G451" s="37"/>
    </row>
    <row r="452" spans="2:7" x14ac:dyDescent="0.3">
      <c r="B452" s="76" t="str">
        <f t="shared" si="41"/>
        <v>Items Offered</v>
      </c>
      <c r="C452" s="77">
        <f t="shared" si="41"/>
        <v>51</v>
      </c>
      <c r="D452" s="73"/>
      <c r="E452" t="s">
        <v>84</v>
      </c>
      <c r="F452">
        <v>51</v>
      </c>
      <c r="G452" s="37"/>
    </row>
    <row r="453" spans="2:7" x14ac:dyDescent="0.3">
      <c r="B453" s="76" t="str">
        <f t="shared" si="41"/>
        <v>Average End Price</v>
      </c>
      <c r="C453" s="77">
        <f t="shared" si="41"/>
        <v>0</v>
      </c>
      <c r="D453" s="73"/>
      <c r="E453" t="s">
        <v>88</v>
      </c>
      <c r="F453">
        <v>0</v>
      </c>
      <c r="G453" s="37"/>
    </row>
    <row r="454" spans="2:7" x14ac:dyDescent="0.3">
      <c r="B454" s="76" t="str">
        <f t="shared" si="41"/>
        <v>Sell-Through</v>
      </c>
      <c r="C454" s="77">
        <f t="shared" si="41"/>
        <v>0</v>
      </c>
      <c r="D454" s="73"/>
      <c r="E454" t="s">
        <v>100</v>
      </c>
      <c r="F454">
        <v>0</v>
      </c>
      <c r="G454" s="37"/>
    </row>
    <row r="455" spans="2:7" x14ac:dyDescent="0.3">
      <c r="B455" s="76"/>
      <c r="C455" s="84"/>
      <c r="D455" s="73"/>
      <c r="G455" s="37"/>
    </row>
    <row r="456" spans="2:7" x14ac:dyDescent="0.3">
      <c r="B456" s="83" t="s">
        <v>142</v>
      </c>
      <c r="C456" s="84"/>
      <c r="D456" s="73"/>
      <c r="E456" t="s">
        <v>142</v>
      </c>
      <c r="G456" s="37"/>
    </row>
    <row r="457" spans="2:7" x14ac:dyDescent="0.3">
      <c r="B457" s="76" t="str">
        <f t="shared" ref="B457:C464" si="42">E457</f>
        <v>Revenue</v>
      </c>
      <c r="C457" s="77">
        <f t="shared" si="42"/>
        <v>396.83</v>
      </c>
      <c r="D457" s="73"/>
      <c r="E457" t="s">
        <v>78</v>
      </c>
      <c r="F457">
        <v>396.83</v>
      </c>
      <c r="G457" s="37"/>
    </row>
    <row r="458" spans="2:7" x14ac:dyDescent="0.3">
      <c r="B458" s="76" t="str">
        <f t="shared" si="42"/>
        <v>Listings</v>
      </c>
      <c r="C458" s="77">
        <f t="shared" si="42"/>
        <v>6</v>
      </c>
      <c r="D458" s="73"/>
      <c r="E458" t="s">
        <v>98</v>
      </c>
      <c r="F458">
        <v>6</v>
      </c>
      <c r="G458" s="37"/>
    </row>
    <row r="459" spans="2:7" x14ac:dyDescent="0.3">
      <c r="B459" s="76" t="str">
        <f t="shared" si="42"/>
        <v>Successful</v>
      </c>
      <c r="C459" s="77">
        <f>F459</f>
        <v>2</v>
      </c>
      <c r="D459" s="73"/>
      <c r="E459" t="s">
        <v>99</v>
      </c>
      <c r="F459">
        <v>2</v>
      </c>
      <c r="G459" s="37"/>
    </row>
    <row r="460" spans="2:7" x14ac:dyDescent="0.3">
      <c r="B460" s="76" t="str">
        <f t="shared" si="42"/>
        <v>Items Sold</v>
      </c>
      <c r="C460" s="77">
        <f t="shared" si="42"/>
        <v>7</v>
      </c>
      <c r="D460" s="73"/>
      <c r="E460" t="s">
        <v>83</v>
      </c>
      <c r="F460">
        <v>7</v>
      </c>
      <c r="G460" s="37"/>
    </row>
    <row r="461" spans="2:7" x14ac:dyDescent="0.3">
      <c r="B461" s="76" t="str">
        <f t="shared" si="42"/>
        <v>Bids</v>
      </c>
      <c r="C461" s="77">
        <f t="shared" si="42"/>
        <v>7</v>
      </c>
      <c r="D461" s="73"/>
      <c r="E461" t="s">
        <v>128</v>
      </c>
      <c r="F461">
        <v>7</v>
      </c>
      <c r="G461" s="37"/>
    </row>
    <row r="462" spans="2:7" x14ac:dyDescent="0.3">
      <c r="B462" s="76" t="str">
        <f t="shared" si="42"/>
        <v>Items Offered</v>
      </c>
      <c r="C462" s="77">
        <f t="shared" si="42"/>
        <v>76</v>
      </c>
      <c r="D462" s="73"/>
      <c r="E462" t="s">
        <v>84</v>
      </c>
      <c r="F462">
        <v>76</v>
      </c>
      <c r="G462" s="37"/>
    </row>
    <row r="463" spans="2:7" x14ac:dyDescent="0.3">
      <c r="B463" s="76" t="str">
        <f t="shared" si="42"/>
        <v>Average End Price</v>
      </c>
      <c r="C463" s="77">
        <f t="shared" si="42"/>
        <v>56.69</v>
      </c>
      <c r="D463" s="73"/>
      <c r="E463" t="s">
        <v>88</v>
      </c>
      <c r="F463">
        <v>56.69</v>
      </c>
      <c r="G463" s="37"/>
    </row>
    <row r="464" spans="2:7" x14ac:dyDescent="0.3">
      <c r="B464" s="76" t="str">
        <f t="shared" si="42"/>
        <v>Sell-Through</v>
      </c>
      <c r="C464" s="77">
        <f t="shared" si="42"/>
        <v>33.333333333333329</v>
      </c>
      <c r="D464" s="73"/>
      <c r="E464" t="s">
        <v>100</v>
      </c>
      <c r="F464">
        <v>33.333333333333329</v>
      </c>
      <c r="G464" s="37"/>
    </row>
    <row r="465" spans="2:7" x14ac:dyDescent="0.3">
      <c r="B465" s="76"/>
      <c r="C465" s="84"/>
      <c r="D465" s="73"/>
      <c r="G465" s="37"/>
    </row>
    <row r="466" spans="2:7" x14ac:dyDescent="0.3">
      <c r="B466" s="83" t="s">
        <v>143</v>
      </c>
      <c r="C466" s="84"/>
      <c r="D466" s="73"/>
      <c r="E466" t="s">
        <v>143</v>
      </c>
      <c r="G466" s="37"/>
    </row>
    <row r="467" spans="2:7" x14ac:dyDescent="0.3">
      <c r="B467" s="76" t="str">
        <f t="shared" ref="B467:C474" si="43">E467</f>
        <v>Revenue</v>
      </c>
      <c r="C467" s="77">
        <f t="shared" si="43"/>
        <v>583.87</v>
      </c>
      <c r="D467" s="73"/>
      <c r="E467" t="s">
        <v>78</v>
      </c>
      <c r="F467">
        <v>583.87</v>
      </c>
      <c r="G467" s="37"/>
    </row>
    <row r="468" spans="2:7" x14ac:dyDescent="0.3">
      <c r="B468" s="76" t="str">
        <f t="shared" si="43"/>
        <v>Listings</v>
      </c>
      <c r="C468" s="77">
        <f t="shared" si="43"/>
        <v>6</v>
      </c>
      <c r="D468" s="73"/>
      <c r="E468" t="s">
        <v>98</v>
      </c>
      <c r="F468">
        <v>6</v>
      </c>
      <c r="G468" s="37"/>
    </row>
    <row r="469" spans="2:7" x14ac:dyDescent="0.3">
      <c r="B469" s="76" t="str">
        <f t="shared" si="43"/>
        <v>Successful</v>
      </c>
      <c r="C469" s="77">
        <f>F469</f>
        <v>3</v>
      </c>
      <c r="D469" s="73"/>
      <c r="E469" t="s">
        <v>99</v>
      </c>
      <c r="F469">
        <v>3</v>
      </c>
      <c r="G469" s="37"/>
    </row>
    <row r="470" spans="2:7" x14ac:dyDescent="0.3">
      <c r="B470" s="76" t="str">
        <f t="shared" si="43"/>
        <v>Items Sold</v>
      </c>
      <c r="C470" s="77">
        <f t="shared" si="43"/>
        <v>11</v>
      </c>
      <c r="D470" s="73"/>
      <c r="E470" t="s">
        <v>83</v>
      </c>
      <c r="F470">
        <v>11</v>
      </c>
      <c r="G470" s="37"/>
    </row>
    <row r="471" spans="2:7" x14ac:dyDescent="0.3">
      <c r="B471" s="76" t="str">
        <f t="shared" si="43"/>
        <v>Bids</v>
      </c>
      <c r="C471" s="77">
        <f t="shared" si="43"/>
        <v>11</v>
      </c>
      <c r="D471" s="73"/>
      <c r="E471" t="s">
        <v>128</v>
      </c>
      <c r="F471">
        <v>11</v>
      </c>
      <c r="G471" s="37"/>
    </row>
    <row r="472" spans="2:7" x14ac:dyDescent="0.3">
      <c r="B472" s="76" t="str">
        <f t="shared" si="43"/>
        <v>Items Offered</v>
      </c>
      <c r="C472" s="77">
        <f t="shared" si="43"/>
        <v>94</v>
      </c>
      <c r="D472" s="73"/>
      <c r="E472" t="s">
        <v>84</v>
      </c>
      <c r="F472">
        <v>94</v>
      </c>
      <c r="G472" s="37"/>
    </row>
    <row r="473" spans="2:7" x14ac:dyDescent="0.3">
      <c r="B473" s="76" t="str">
        <f t="shared" si="43"/>
        <v>Average End Price</v>
      </c>
      <c r="C473" s="77">
        <f t="shared" si="43"/>
        <v>53.079090909090908</v>
      </c>
      <c r="D473" s="73"/>
      <c r="E473" t="s">
        <v>88</v>
      </c>
      <c r="F473">
        <v>53.079090909090908</v>
      </c>
      <c r="G473" s="37"/>
    </row>
    <row r="474" spans="2:7" x14ac:dyDescent="0.3">
      <c r="B474" s="76" t="str">
        <f t="shared" si="43"/>
        <v>Sell-Through</v>
      </c>
      <c r="C474" s="77">
        <f t="shared" si="43"/>
        <v>50</v>
      </c>
      <c r="D474" s="73"/>
      <c r="E474" t="s">
        <v>100</v>
      </c>
      <c r="F474">
        <v>50</v>
      </c>
      <c r="G474" s="37"/>
    </row>
    <row r="475" spans="2:7" x14ac:dyDescent="0.3">
      <c r="B475" s="76"/>
      <c r="C475" s="84"/>
      <c r="D475" s="73"/>
      <c r="G475" s="37"/>
    </row>
    <row r="476" spans="2:7" x14ac:dyDescent="0.3">
      <c r="B476" s="83" t="s">
        <v>144</v>
      </c>
      <c r="C476" s="84"/>
      <c r="D476" s="73"/>
      <c r="E476" t="s">
        <v>144</v>
      </c>
      <c r="G476" s="37"/>
    </row>
    <row r="477" spans="2:7" x14ac:dyDescent="0.3">
      <c r="B477" s="76" t="str">
        <f t="shared" ref="B477:C484" si="44">E477</f>
        <v>Revenue</v>
      </c>
      <c r="C477" s="77">
        <f t="shared" si="44"/>
        <v>0</v>
      </c>
      <c r="D477" s="73"/>
      <c r="E477" t="s">
        <v>78</v>
      </c>
      <c r="F477">
        <v>0</v>
      </c>
      <c r="G477" s="37"/>
    </row>
    <row r="478" spans="2:7" x14ac:dyDescent="0.3">
      <c r="B478" s="76" t="str">
        <f t="shared" si="44"/>
        <v>Listings</v>
      </c>
      <c r="C478" s="77">
        <f t="shared" si="44"/>
        <v>2</v>
      </c>
      <c r="D478" s="73"/>
      <c r="E478" t="s">
        <v>98</v>
      </c>
      <c r="F478">
        <v>2</v>
      </c>
      <c r="G478" s="37"/>
    </row>
    <row r="479" spans="2:7" x14ac:dyDescent="0.3">
      <c r="B479" s="76" t="str">
        <f t="shared" si="44"/>
        <v>Successful</v>
      </c>
      <c r="C479" s="77">
        <f>F479</f>
        <v>0</v>
      </c>
      <c r="D479" s="73"/>
      <c r="E479" t="s">
        <v>99</v>
      </c>
      <c r="F479">
        <v>0</v>
      </c>
      <c r="G479" s="37"/>
    </row>
    <row r="480" spans="2:7" x14ac:dyDescent="0.3">
      <c r="B480" s="76" t="str">
        <f t="shared" si="44"/>
        <v>Items Sold</v>
      </c>
      <c r="C480" s="77">
        <f t="shared" si="44"/>
        <v>0</v>
      </c>
      <c r="D480" s="73"/>
      <c r="E480" t="s">
        <v>83</v>
      </c>
      <c r="F480">
        <v>0</v>
      </c>
      <c r="G480" s="37"/>
    </row>
    <row r="481" spans="2:7" x14ac:dyDescent="0.3">
      <c r="B481" s="76" t="str">
        <f t="shared" si="44"/>
        <v>Bids</v>
      </c>
      <c r="C481" s="77">
        <f t="shared" si="44"/>
        <v>0</v>
      </c>
      <c r="D481" s="73"/>
      <c r="E481" t="s">
        <v>128</v>
      </c>
      <c r="F481">
        <v>0</v>
      </c>
      <c r="G481" s="37"/>
    </row>
    <row r="482" spans="2:7" x14ac:dyDescent="0.3">
      <c r="B482" s="76" t="str">
        <f t="shared" si="44"/>
        <v>Items Offered</v>
      </c>
      <c r="C482" s="77">
        <f t="shared" si="44"/>
        <v>35</v>
      </c>
      <c r="D482" s="73"/>
      <c r="E482" t="s">
        <v>84</v>
      </c>
      <c r="F482">
        <v>35</v>
      </c>
      <c r="G482" s="37"/>
    </row>
    <row r="483" spans="2:7" x14ac:dyDescent="0.3">
      <c r="B483" s="76" t="str">
        <f t="shared" si="44"/>
        <v>Average End Price</v>
      </c>
      <c r="C483" s="77">
        <f t="shared" si="44"/>
        <v>0</v>
      </c>
      <c r="D483" s="73"/>
      <c r="E483" t="s">
        <v>88</v>
      </c>
      <c r="F483">
        <v>0</v>
      </c>
      <c r="G483" s="37"/>
    </row>
    <row r="484" spans="2:7" x14ac:dyDescent="0.3">
      <c r="B484" s="76" t="str">
        <f t="shared" si="44"/>
        <v>Sell-Through</v>
      </c>
      <c r="C484" s="77">
        <f t="shared" si="44"/>
        <v>0</v>
      </c>
      <c r="D484" s="73"/>
      <c r="E484" t="s">
        <v>100</v>
      </c>
      <c r="F484">
        <v>0</v>
      </c>
      <c r="G484" s="37"/>
    </row>
    <row r="485" spans="2:7" x14ac:dyDescent="0.3">
      <c r="B485" s="76"/>
      <c r="C485" s="84"/>
      <c r="D485" s="73"/>
      <c r="G485" s="37"/>
    </row>
    <row r="486" spans="2:7" x14ac:dyDescent="0.3">
      <c r="B486" s="83" t="s">
        <v>145</v>
      </c>
      <c r="C486" s="84"/>
      <c r="D486" s="73"/>
      <c r="E486" t="s">
        <v>145</v>
      </c>
      <c r="G486" s="37"/>
    </row>
    <row r="487" spans="2:7" x14ac:dyDescent="0.3">
      <c r="B487" s="76" t="str">
        <f t="shared" ref="B487:C494" si="45">E487</f>
        <v>Revenue</v>
      </c>
      <c r="C487" s="77">
        <f t="shared" si="45"/>
        <v>54.99</v>
      </c>
      <c r="D487" s="73"/>
      <c r="E487" t="s">
        <v>78</v>
      </c>
      <c r="F487">
        <v>54.99</v>
      </c>
      <c r="G487" s="37"/>
    </row>
    <row r="488" spans="2:7" x14ac:dyDescent="0.3">
      <c r="B488" s="76" t="str">
        <f t="shared" si="45"/>
        <v>Listings</v>
      </c>
      <c r="C488" s="77">
        <f t="shared" si="45"/>
        <v>0</v>
      </c>
      <c r="D488" s="73"/>
      <c r="E488" t="s">
        <v>98</v>
      </c>
      <c r="F488">
        <v>0</v>
      </c>
      <c r="G488" s="37"/>
    </row>
    <row r="489" spans="2:7" x14ac:dyDescent="0.3">
      <c r="B489" s="76" t="str">
        <f t="shared" si="45"/>
        <v>Successful</v>
      </c>
      <c r="C489" s="77">
        <f>F489</f>
        <v>0</v>
      </c>
      <c r="D489" s="73"/>
      <c r="E489" t="s">
        <v>99</v>
      </c>
      <c r="F489">
        <v>0</v>
      </c>
      <c r="G489" s="37"/>
    </row>
    <row r="490" spans="2:7" x14ac:dyDescent="0.3">
      <c r="B490" s="76" t="str">
        <f t="shared" si="45"/>
        <v>Items Sold</v>
      </c>
      <c r="C490" s="77">
        <f t="shared" si="45"/>
        <v>1</v>
      </c>
      <c r="D490" s="73"/>
      <c r="E490" t="s">
        <v>83</v>
      </c>
      <c r="F490">
        <v>1</v>
      </c>
      <c r="G490" s="37"/>
    </row>
    <row r="491" spans="2:7" x14ac:dyDescent="0.3">
      <c r="B491" s="76" t="str">
        <f t="shared" si="45"/>
        <v>Bids</v>
      </c>
      <c r="C491" s="77">
        <f t="shared" si="45"/>
        <v>1</v>
      </c>
      <c r="D491" s="73"/>
      <c r="E491" t="s">
        <v>128</v>
      </c>
      <c r="F491">
        <v>1</v>
      </c>
      <c r="G491" s="37"/>
    </row>
    <row r="492" spans="2:7" x14ac:dyDescent="0.3">
      <c r="B492" s="76" t="str">
        <f t="shared" si="45"/>
        <v>Items Offered</v>
      </c>
      <c r="C492" s="77">
        <f t="shared" si="45"/>
        <v>0</v>
      </c>
      <c r="D492" s="73"/>
      <c r="E492" t="s">
        <v>84</v>
      </c>
      <c r="F492">
        <v>0</v>
      </c>
      <c r="G492" s="37"/>
    </row>
    <row r="493" spans="2:7" x14ac:dyDescent="0.3">
      <c r="B493" s="76" t="str">
        <f t="shared" si="45"/>
        <v>Average End Price</v>
      </c>
      <c r="C493" s="77">
        <f t="shared" si="45"/>
        <v>54.99</v>
      </c>
      <c r="D493" s="73"/>
      <c r="E493" t="s">
        <v>88</v>
      </c>
      <c r="F493">
        <v>54.99</v>
      </c>
      <c r="G493" s="37"/>
    </row>
    <row r="494" spans="2:7" x14ac:dyDescent="0.3">
      <c r="B494" s="76" t="str">
        <f t="shared" si="45"/>
        <v>Sell-Through</v>
      </c>
      <c r="C494" s="77">
        <f t="shared" si="45"/>
        <v>0</v>
      </c>
      <c r="D494" s="73"/>
      <c r="E494" t="s">
        <v>100</v>
      </c>
      <c r="F494">
        <v>0</v>
      </c>
      <c r="G494" s="37"/>
    </row>
    <row r="495" spans="2:7" x14ac:dyDescent="0.3">
      <c r="B495" s="76"/>
      <c r="C495" s="84"/>
      <c r="D495" s="73"/>
      <c r="G495" s="37"/>
    </row>
    <row r="496" spans="2:7" x14ac:dyDescent="0.3">
      <c r="B496" s="83" t="s">
        <v>146</v>
      </c>
      <c r="C496" s="84"/>
      <c r="D496" s="73"/>
      <c r="E496" t="s">
        <v>146</v>
      </c>
      <c r="G496" s="37"/>
    </row>
    <row r="497" spans="2:7" x14ac:dyDescent="0.3">
      <c r="B497" s="76" t="str">
        <f t="shared" ref="B497:C504" si="46">E497</f>
        <v>Revenue</v>
      </c>
      <c r="C497" s="77">
        <f t="shared" si="46"/>
        <v>0</v>
      </c>
      <c r="D497" s="73"/>
      <c r="E497" t="s">
        <v>78</v>
      </c>
      <c r="F497">
        <v>0</v>
      </c>
      <c r="G497" s="37"/>
    </row>
    <row r="498" spans="2:7" x14ac:dyDescent="0.3">
      <c r="B498" s="76" t="str">
        <f t="shared" si="46"/>
        <v>Listings</v>
      </c>
      <c r="C498" s="77">
        <f t="shared" si="46"/>
        <v>1</v>
      </c>
      <c r="D498" s="73"/>
      <c r="E498" t="s">
        <v>98</v>
      </c>
      <c r="F498">
        <v>1</v>
      </c>
      <c r="G498" s="37"/>
    </row>
    <row r="499" spans="2:7" x14ac:dyDescent="0.3">
      <c r="B499" s="76" t="str">
        <f t="shared" si="46"/>
        <v>Successful</v>
      </c>
      <c r="C499" s="77">
        <f>F499</f>
        <v>0</v>
      </c>
      <c r="D499" s="73"/>
      <c r="E499" t="s">
        <v>99</v>
      </c>
      <c r="F499">
        <v>0</v>
      </c>
      <c r="G499" s="37"/>
    </row>
    <row r="500" spans="2:7" x14ac:dyDescent="0.3">
      <c r="B500" s="76" t="str">
        <f t="shared" si="46"/>
        <v>Items Sold</v>
      </c>
      <c r="C500" s="77">
        <f t="shared" si="46"/>
        <v>0</v>
      </c>
      <c r="D500" s="73"/>
      <c r="E500" t="s">
        <v>83</v>
      </c>
      <c r="F500">
        <v>0</v>
      </c>
      <c r="G500" s="37"/>
    </row>
    <row r="501" spans="2:7" x14ac:dyDescent="0.3">
      <c r="B501" s="76" t="str">
        <f t="shared" si="46"/>
        <v>Bids</v>
      </c>
      <c r="C501" s="77">
        <f t="shared" si="46"/>
        <v>0</v>
      </c>
      <c r="D501" s="73"/>
      <c r="E501" t="s">
        <v>128</v>
      </c>
      <c r="F501">
        <v>0</v>
      </c>
      <c r="G501" s="37"/>
    </row>
    <row r="502" spans="2:7" x14ac:dyDescent="0.3">
      <c r="B502" s="76" t="str">
        <f t="shared" si="46"/>
        <v>Items Offered</v>
      </c>
      <c r="C502" s="77">
        <f t="shared" si="46"/>
        <v>25</v>
      </c>
      <c r="D502" s="73"/>
      <c r="E502" t="s">
        <v>84</v>
      </c>
      <c r="F502">
        <v>25</v>
      </c>
      <c r="G502" s="37"/>
    </row>
    <row r="503" spans="2:7" x14ac:dyDescent="0.3">
      <c r="B503" s="76" t="str">
        <f t="shared" si="46"/>
        <v>Average End Price</v>
      </c>
      <c r="C503" s="77">
        <f t="shared" si="46"/>
        <v>0</v>
      </c>
      <c r="D503" s="73"/>
      <c r="E503" t="s">
        <v>88</v>
      </c>
      <c r="F503">
        <v>0</v>
      </c>
      <c r="G503" s="37"/>
    </row>
    <row r="504" spans="2:7" x14ac:dyDescent="0.3">
      <c r="B504" s="76" t="str">
        <f t="shared" si="46"/>
        <v>Sell-Through</v>
      </c>
      <c r="C504" s="77">
        <f t="shared" si="46"/>
        <v>0</v>
      </c>
      <c r="D504" s="73"/>
      <c r="E504" t="s">
        <v>100</v>
      </c>
      <c r="F504">
        <v>0</v>
      </c>
      <c r="G504" s="37"/>
    </row>
    <row r="505" spans="2:7" x14ac:dyDescent="0.3">
      <c r="B505" s="76"/>
      <c r="C505" s="84"/>
      <c r="D505" s="73"/>
      <c r="G505" s="37"/>
    </row>
    <row r="506" spans="2:7" x14ac:dyDescent="0.3">
      <c r="B506" s="83" t="s">
        <v>147</v>
      </c>
      <c r="C506" s="84"/>
      <c r="D506" s="73"/>
      <c r="E506" t="s">
        <v>147</v>
      </c>
      <c r="G506" s="37"/>
    </row>
    <row r="507" spans="2:7" x14ac:dyDescent="0.3">
      <c r="B507" s="76" t="str">
        <f t="shared" ref="B507:C514" si="47">E507</f>
        <v>Revenue</v>
      </c>
      <c r="C507" s="77">
        <f t="shared" si="47"/>
        <v>0</v>
      </c>
      <c r="D507" s="73"/>
      <c r="E507" t="s">
        <v>78</v>
      </c>
      <c r="F507">
        <v>0</v>
      </c>
      <c r="G507" s="37"/>
    </row>
    <row r="508" spans="2:7" x14ac:dyDescent="0.3">
      <c r="B508" s="76" t="str">
        <f t="shared" si="47"/>
        <v>Listings</v>
      </c>
      <c r="C508" s="77">
        <f t="shared" si="47"/>
        <v>2</v>
      </c>
      <c r="D508" s="73"/>
      <c r="E508" t="s">
        <v>98</v>
      </c>
      <c r="F508">
        <v>2</v>
      </c>
      <c r="G508" s="37"/>
    </row>
    <row r="509" spans="2:7" x14ac:dyDescent="0.3">
      <c r="B509" s="76" t="str">
        <f t="shared" si="47"/>
        <v>Successful</v>
      </c>
      <c r="C509" s="77">
        <f>F509</f>
        <v>0</v>
      </c>
      <c r="D509" s="73"/>
      <c r="E509" t="s">
        <v>99</v>
      </c>
      <c r="F509">
        <v>0</v>
      </c>
      <c r="G509" s="37"/>
    </row>
    <row r="510" spans="2:7" x14ac:dyDescent="0.3">
      <c r="B510" s="76" t="str">
        <f t="shared" si="47"/>
        <v>Items Sold</v>
      </c>
      <c r="C510" s="77">
        <f t="shared" si="47"/>
        <v>0</v>
      </c>
      <c r="D510" s="73"/>
      <c r="E510" t="s">
        <v>83</v>
      </c>
      <c r="F510">
        <v>0</v>
      </c>
      <c r="G510" s="37"/>
    </row>
    <row r="511" spans="2:7" x14ac:dyDescent="0.3">
      <c r="B511" s="76" t="str">
        <f t="shared" si="47"/>
        <v>Bids</v>
      </c>
      <c r="C511" s="77">
        <f t="shared" si="47"/>
        <v>0</v>
      </c>
      <c r="D511" s="73"/>
      <c r="E511" t="s">
        <v>128</v>
      </c>
      <c r="F511">
        <v>0</v>
      </c>
      <c r="G511" s="37"/>
    </row>
    <row r="512" spans="2:7" x14ac:dyDescent="0.3">
      <c r="B512" s="76" t="str">
        <f t="shared" si="47"/>
        <v>Items Offered</v>
      </c>
      <c r="C512" s="77">
        <f t="shared" si="47"/>
        <v>50</v>
      </c>
      <c r="D512" s="73"/>
      <c r="E512" t="s">
        <v>84</v>
      </c>
      <c r="F512">
        <v>50</v>
      </c>
      <c r="G512" s="37"/>
    </row>
    <row r="513" spans="2:7" x14ac:dyDescent="0.3">
      <c r="B513" s="76" t="str">
        <f t="shared" si="47"/>
        <v>Average End Price</v>
      </c>
      <c r="C513" s="77">
        <f t="shared" si="47"/>
        <v>0</v>
      </c>
      <c r="D513" s="73"/>
      <c r="E513" t="s">
        <v>88</v>
      </c>
      <c r="F513">
        <v>0</v>
      </c>
      <c r="G513" s="37"/>
    </row>
    <row r="514" spans="2:7" x14ac:dyDescent="0.3">
      <c r="B514" s="76" t="str">
        <f t="shared" si="47"/>
        <v>Sell-Through</v>
      </c>
      <c r="C514" s="77">
        <f t="shared" si="47"/>
        <v>0</v>
      </c>
      <c r="D514" s="73"/>
      <c r="E514" t="s">
        <v>100</v>
      </c>
      <c r="F514">
        <v>0</v>
      </c>
      <c r="G514" s="37"/>
    </row>
    <row r="515" spans="2:7" x14ac:dyDescent="0.3">
      <c r="B515" s="76"/>
      <c r="C515" s="84"/>
      <c r="D515" s="73"/>
      <c r="G515" s="37"/>
    </row>
    <row r="516" spans="2:7" x14ac:dyDescent="0.3">
      <c r="B516" s="83" t="s">
        <v>148</v>
      </c>
      <c r="C516" s="84"/>
      <c r="D516" s="73"/>
      <c r="E516" t="s">
        <v>148</v>
      </c>
      <c r="G516" s="37"/>
    </row>
    <row r="517" spans="2:7" x14ac:dyDescent="0.3">
      <c r="B517" s="76" t="str">
        <f t="shared" ref="B517:C524" si="48">E517</f>
        <v>Revenue</v>
      </c>
      <c r="C517" s="77">
        <f t="shared" si="48"/>
        <v>324.75</v>
      </c>
      <c r="D517" s="73"/>
      <c r="E517" t="s">
        <v>78</v>
      </c>
      <c r="F517">
        <v>324.75</v>
      </c>
      <c r="G517" s="37"/>
    </row>
    <row r="518" spans="2:7" x14ac:dyDescent="0.3">
      <c r="B518" s="76" t="str">
        <f t="shared" si="48"/>
        <v>Listings</v>
      </c>
      <c r="C518" s="77">
        <f t="shared" si="48"/>
        <v>3</v>
      </c>
      <c r="D518" s="73"/>
      <c r="E518" t="s">
        <v>98</v>
      </c>
      <c r="F518">
        <v>3</v>
      </c>
      <c r="G518" s="37"/>
    </row>
    <row r="519" spans="2:7" x14ac:dyDescent="0.3">
      <c r="B519" s="76" t="str">
        <f t="shared" si="48"/>
        <v>Successful</v>
      </c>
      <c r="C519" s="77">
        <f>F519</f>
        <v>1</v>
      </c>
      <c r="D519" s="73"/>
      <c r="E519" t="s">
        <v>99</v>
      </c>
      <c r="F519">
        <v>1</v>
      </c>
      <c r="G519" s="37"/>
    </row>
    <row r="520" spans="2:7" x14ac:dyDescent="0.3">
      <c r="B520" s="76" t="str">
        <f t="shared" si="48"/>
        <v>Items Sold</v>
      </c>
      <c r="C520" s="77">
        <f t="shared" si="48"/>
        <v>5</v>
      </c>
      <c r="D520" s="73"/>
      <c r="E520" t="s">
        <v>83</v>
      </c>
      <c r="F520">
        <v>5</v>
      </c>
      <c r="G520" s="37"/>
    </row>
    <row r="521" spans="2:7" x14ac:dyDescent="0.3">
      <c r="B521" s="76" t="str">
        <f t="shared" si="48"/>
        <v>Bids</v>
      </c>
      <c r="C521" s="77">
        <f t="shared" si="48"/>
        <v>5</v>
      </c>
      <c r="D521" s="73"/>
      <c r="E521" t="s">
        <v>128</v>
      </c>
      <c r="F521">
        <v>5</v>
      </c>
      <c r="G521" s="37"/>
    </row>
    <row r="522" spans="2:7" x14ac:dyDescent="0.3">
      <c r="B522" s="76" t="str">
        <f t="shared" si="48"/>
        <v>Items Offered</v>
      </c>
      <c r="C522" s="77">
        <f t="shared" si="48"/>
        <v>16</v>
      </c>
      <c r="D522" s="73"/>
      <c r="E522" t="s">
        <v>84</v>
      </c>
      <c r="F522">
        <v>16</v>
      </c>
      <c r="G522" s="37"/>
    </row>
    <row r="523" spans="2:7" x14ac:dyDescent="0.3">
      <c r="B523" s="76" t="str">
        <f t="shared" si="48"/>
        <v>Average End Price</v>
      </c>
      <c r="C523" s="77">
        <f t="shared" si="48"/>
        <v>64.95</v>
      </c>
      <c r="D523" s="73"/>
      <c r="E523" t="s">
        <v>88</v>
      </c>
      <c r="F523">
        <v>64.95</v>
      </c>
      <c r="G523" s="37"/>
    </row>
    <row r="524" spans="2:7" x14ac:dyDescent="0.3">
      <c r="B524" s="76" t="str">
        <f t="shared" si="48"/>
        <v>Sell-Through</v>
      </c>
      <c r="C524" s="77">
        <f t="shared" si="48"/>
        <v>33.333333333333329</v>
      </c>
      <c r="D524" s="73"/>
      <c r="E524" t="s">
        <v>100</v>
      </c>
      <c r="F524">
        <v>33.333333333333329</v>
      </c>
      <c r="G524" s="37"/>
    </row>
    <row r="525" spans="2:7" x14ac:dyDescent="0.3">
      <c r="B525" s="76"/>
      <c r="C525" s="84"/>
      <c r="D525" s="73"/>
      <c r="G525" s="37"/>
    </row>
    <row r="526" spans="2:7" x14ac:dyDescent="0.3">
      <c r="B526" s="83" t="s">
        <v>149</v>
      </c>
      <c r="C526" s="84"/>
      <c r="D526" s="73"/>
      <c r="E526" t="s">
        <v>149</v>
      </c>
      <c r="G526" s="37"/>
    </row>
    <row r="527" spans="2:7" x14ac:dyDescent="0.3">
      <c r="B527" s="76" t="str">
        <f t="shared" ref="B527:C534" si="49">E527</f>
        <v>Revenue</v>
      </c>
      <c r="C527" s="77">
        <f t="shared" si="49"/>
        <v>72</v>
      </c>
      <c r="D527" s="73"/>
      <c r="E527" t="s">
        <v>78</v>
      </c>
      <c r="F527">
        <v>72</v>
      </c>
      <c r="G527" s="37"/>
    </row>
    <row r="528" spans="2:7" x14ac:dyDescent="0.3">
      <c r="B528" s="76" t="str">
        <f t="shared" si="49"/>
        <v>Listings</v>
      </c>
      <c r="C528" s="77">
        <f t="shared" si="49"/>
        <v>10</v>
      </c>
      <c r="D528" s="73"/>
      <c r="E528" t="s">
        <v>98</v>
      </c>
      <c r="F528">
        <v>10</v>
      </c>
      <c r="G528" s="37"/>
    </row>
    <row r="529" spans="2:7" x14ac:dyDescent="0.3">
      <c r="B529" s="76" t="str">
        <f t="shared" si="49"/>
        <v>Successful</v>
      </c>
      <c r="C529" s="77">
        <f>F529</f>
        <v>1</v>
      </c>
      <c r="D529" s="73"/>
      <c r="E529" t="s">
        <v>99</v>
      </c>
      <c r="F529">
        <v>1</v>
      </c>
      <c r="G529" s="37"/>
    </row>
    <row r="530" spans="2:7" x14ac:dyDescent="0.3">
      <c r="B530" s="76" t="str">
        <f t="shared" si="49"/>
        <v>Items Sold</v>
      </c>
      <c r="C530" s="77">
        <f t="shared" si="49"/>
        <v>1</v>
      </c>
      <c r="D530" s="73"/>
      <c r="E530" t="s">
        <v>83</v>
      </c>
      <c r="F530">
        <v>1</v>
      </c>
      <c r="G530" s="37"/>
    </row>
    <row r="531" spans="2:7" x14ac:dyDescent="0.3">
      <c r="B531" s="76" t="str">
        <f t="shared" si="49"/>
        <v>Bids</v>
      </c>
      <c r="C531" s="77">
        <f t="shared" si="49"/>
        <v>2</v>
      </c>
      <c r="D531" s="73"/>
      <c r="E531" t="s">
        <v>128</v>
      </c>
      <c r="F531">
        <v>2</v>
      </c>
      <c r="G531" s="37"/>
    </row>
    <row r="532" spans="2:7" x14ac:dyDescent="0.3">
      <c r="B532" s="76" t="str">
        <f t="shared" si="49"/>
        <v>Items Offered</v>
      </c>
      <c r="C532" s="77">
        <f t="shared" si="49"/>
        <v>48</v>
      </c>
      <c r="D532" s="73"/>
      <c r="E532" t="s">
        <v>84</v>
      </c>
      <c r="F532">
        <v>48</v>
      </c>
      <c r="G532" s="37"/>
    </row>
    <row r="533" spans="2:7" x14ac:dyDescent="0.3">
      <c r="B533" s="76" t="str">
        <f t="shared" si="49"/>
        <v>Average End Price</v>
      </c>
      <c r="C533" s="77">
        <f t="shared" si="49"/>
        <v>72</v>
      </c>
      <c r="D533" s="73"/>
      <c r="E533" t="s">
        <v>88</v>
      </c>
      <c r="F533">
        <v>72</v>
      </c>
      <c r="G533" s="37"/>
    </row>
    <row r="534" spans="2:7" x14ac:dyDescent="0.3">
      <c r="B534" s="76" t="str">
        <f t="shared" si="49"/>
        <v>Sell-Through</v>
      </c>
      <c r="C534" s="77">
        <f t="shared" si="49"/>
        <v>10</v>
      </c>
      <c r="D534" s="73"/>
      <c r="E534" t="s">
        <v>100</v>
      </c>
      <c r="F534">
        <v>10</v>
      </c>
      <c r="G534" s="37"/>
    </row>
    <row r="535" spans="2:7" x14ac:dyDescent="0.3">
      <c r="B535" s="76"/>
      <c r="C535" s="84"/>
      <c r="D535" s="73"/>
      <c r="G535" s="37"/>
    </row>
    <row r="536" spans="2:7" x14ac:dyDescent="0.3">
      <c r="B536" s="83" t="s">
        <v>150</v>
      </c>
      <c r="C536" s="84"/>
      <c r="D536" s="73"/>
      <c r="E536" t="s">
        <v>150</v>
      </c>
      <c r="G536" s="37"/>
    </row>
    <row r="537" spans="2:7" x14ac:dyDescent="0.3">
      <c r="B537" s="76" t="str">
        <f t="shared" ref="B537:C544" si="50">E537</f>
        <v>Revenue</v>
      </c>
      <c r="C537" s="77">
        <f t="shared" si="50"/>
        <v>0</v>
      </c>
      <c r="D537" s="73"/>
      <c r="E537" t="s">
        <v>78</v>
      </c>
      <c r="F537">
        <v>0</v>
      </c>
      <c r="G537" s="37"/>
    </row>
    <row r="538" spans="2:7" x14ac:dyDescent="0.3">
      <c r="B538" s="76" t="str">
        <f t="shared" si="50"/>
        <v>Listings</v>
      </c>
      <c r="C538" s="77">
        <f t="shared" si="50"/>
        <v>0</v>
      </c>
      <c r="D538" s="73"/>
      <c r="E538" t="s">
        <v>98</v>
      </c>
      <c r="F538">
        <v>0</v>
      </c>
      <c r="G538" s="37"/>
    </row>
    <row r="539" spans="2:7" x14ac:dyDescent="0.3">
      <c r="B539" s="76" t="str">
        <f t="shared" si="50"/>
        <v>Successful</v>
      </c>
      <c r="C539" s="77">
        <f>F539</f>
        <v>0</v>
      </c>
      <c r="D539" s="73"/>
      <c r="E539" t="s">
        <v>99</v>
      </c>
      <c r="F539">
        <v>0</v>
      </c>
      <c r="G539" s="37"/>
    </row>
    <row r="540" spans="2:7" x14ac:dyDescent="0.3">
      <c r="B540" s="76" t="str">
        <f t="shared" si="50"/>
        <v>Items Sold</v>
      </c>
      <c r="C540" s="77">
        <f t="shared" si="50"/>
        <v>0</v>
      </c>
      <c r="D540" s="73"/>
      <c r="E540" t="s">
        <v>83</v>
      </c>
      <c r="F540">
        <v>0</v>
      </c>
      <c r="G540" s="37"/>
    </row>
    <row r="541" spans="2:7" x14ac:dyDescent="0.3">
      <c r="B541" s="76" t="str">
        <f t="shared" si="50"/>
        <v>Bids</v>
      </c>
      <c r="C541" s="77">
        <f t="shared" si="50"/>
        <v>0</v>
      </c>
      <c r="D541" s="73"/>
      <c r="E541" t="s">
        <v>128</v>
      </c>
      <c r="F541">
        <v>0</v>
      </c>
      <c r="G541" s="37"/>
    </row>
    <row r="542" spans="2:7" x14ac:dyDescent="0.3">
      <c r="B542" s="76" t="str">
        <f t="shared" si="50"/>
        <v>Items Offered</v>
      </c>
      <c r="C542" s="77">
        <f t="shared" si="50"/>
        <v>0</v>
      </c>
      <c r="D542" s="73"/>
      <c r="E542" t="s">
        <v>84</v>
      </c>
      <c r="F542">
        <v>0</v>
      </c>
      <c r="G542" s="37"/>
    </row>
    <row r="543" spans="2:7" x14ac:dyDescent="0.3">
      <c r="B543" s="76" t="str">
        <f t="shared" si="50"/>
        <v>Average End Price</v>
      </c>
      <c r="C543" s="77">
        <f t="shared" si="50"/>
        <v>0</v>
      </c>
      <c r="D543" s="73"/>
      <c r="E543" t="s">
        <v>88</v>
      </c>
      <c r="F543">
        <v>0</v>
      </c>
      <c r="G543" s="37"/>
    </row>
    <row r="544" spans="2:7" x14ac:dyDescent="0.3">
      <c r="B544" s="76" t="str">
        <f t="shared" si="50"/>
        <v>Sell-Through</v>
      </c>
      <c r="C544" s="77">
        <f t="shared" si="50"/>
        <v>0</v>
      </c>
      <c r="D544" s="73"/>
      <c r="E544" t="s">
        <v>100</v>
      </c>
      <c r="F544">
        <v>0</v>
      </c>
      <c r="G544" s="37"/>
    </row>
    <row r="545" spans="2:7" x14ac:dyDescent="0.3">
      <c r="B545" s="76"/>
      <c r="C545" s="84"/>
      <c r="D545" s="73"/>
      <c r="G545" s="37"/>
    </row>
    <row r="546" spans="2:7" x14ac:dyDescent="0.3">
      <c r="B546" s="83" t="s">
        <v>151</v>
      </c>
      <c r="C546" s="84"/>
      <c r="D546" s="73"/>
      <c r="E546" t="s">
        <v>151</v>
      </c>
      <c r="G546" s="37"/>
    </row>
    <row r="547" spans="2:7" x14ac:dyDescent="0.3">
      <c r="B547" s="76" t="str">
        <f t="shared" ref="B547:C554" si="51">E547</f>
        <v>Revenue</v>
      </c>
      <c r="C547" s="77">
        <f t="shared" si="51"/>
        <v>0</v>
      </c>
      <c r="D547" s="73"/>
      <c r="E547" t="s">
        <v>78</v>
      </c>
      <c r="F547">
        <v>0</v>
      </c>
      <c r="G547" s="37"/>
    </row>
    <row r="548" spans="2:7" x14ac:dyDescent="0.3">
      <c r="B548" s="76" t="str">
        <f t="shared" si="51"/>
        <v>Listings</v>
      </c>
      <c r="C548" s="77">
        <f t="shared" si="51"/>
        <v>3</v>
      </c>
      <c r="D548" s="73"/>
      <c r="E548" t="s">
        <v>98</v>
      </c>
      <c r="F548">
        <v>3</v>
      </c>
      <c r="G548" s="37"/>
    </row>
    <row r="549" spans="2:7" x14ac:dyDescent="0.3">
      <c r="B549" s="76" t="str">
        <f t="shared" si="51"/>
        <v>Successful</v>
      </c>
      <c r="C549" s="77">
        <f>F549</f>
        <v>0</v>
      </c>
      <c r="D549" s="73"/>
      <c r="E549" t="s">
        <v>99</v>
      </c>
      <c r="F549">
        <v>0</v>
      </c>
      <c r="G549" s="37"/>
    </row>
    <row r="550" spans="2:7" x14ac:dyDescent="0.3">
      <c r="B550" s="76" t="str">
        <f t="shared" si="51"/>
        <v>Items Sold</v>
      </c>
      <c r="C550" s="77">
        <f t="shared" si="51"/>
        <v>0</v>
      </c>
      <c r="D550" s="73"/>
      <c r="E550" t="s">
        <v>83</v>
      </c>
      <c r="F550">
        <v>0</v>
      </c>
      <c r="G550" s="37"/>
    </row>
    <row r="551" spans="2:7" x14ac:dyDescent="0.3">
      <c r="B551" s="76" t="str">
        <f t="shared" si="51"/>
        <v>Bids</v>
      </c>
      <c r="C551" s="77">
        <f t="shared" si="51"/>
        <v>0</v>
      </c>
      <c r="D551" s="73"/>
      <c r="E551" t="s">
        <v>128</v>
      </c>
      <c r="F551">
        <v>0</v>
      </c>
      <c r="G551" s="37"/>
    </row>
    <row r="552" spans="2:7" x14ac:dyDescent="0.3">
      <c r="B552" s="76" t="str">
        <f t="shared" si="51"/>
        <v>Items Offered</v>
      </c>
      <c r="C552" s="77">
        <f t="shared" si="51"/>
        <v>21</v>
      </c>
      <c r="D552" s="73"/>
      <c r="E552" t="s">
        <v>84</v>
      </c>
      <c r="F552">
        <v>21</v>
      </c>
      <c r="G552" s="37"/>
    </row>
    <row r="553" spans="2:7" x14ac:dyDescent="0.3">
      <c r="B553" s="76" t="str">
        <f t="shared" si="51"/>
        <v>Average End Price</v>
      </c>
      <c r="C553" s="77">
        <f t="shared" si="51"/>
        <v>0</v>
      </c>
      <c r="D553" s="73"/>
      <c r="E553" t="s">
        <v>88</v>
      </c>
      <c r="F553">
        <v>0</v>
      </c>
      <c r="G553" s="37"/>
    </row>
    <row r="554" spans="2:7" x14ac:dyDescent="0.3">
      <c r="B554" s="76" t="str">
        <f t="shared" si="51"/>
        <v>Sell-Through</v>
      </c>
      <c r="C554" s="77">
        <f t="shared" si="51"/>
        <v>0</v>
      </c>
      <c r="D554" s="73"/>
      <c r="E554" t="s">
        <v>100</v>
      </c>
      <c r="F554">
        <v>0</v>
      </c>
      <c r="G554" s="37"/>
    </row>
    <row r="555" spans="2:7" x14ac:dyDescent="0.3">
      <c r="B555" s="76"/>
      <c r="C555" s="84"/>
      <c r="D555" s="73"/>
      <c r="G555" s="37"/>
    </row>
    <row r="556" spans="2:7" x14ac:dyDescent="0.3">
      <c r="B556" s="83" t="s">
        <v>152</v>
      </c>
      <c r="C556" s="84"/>
      <c r="D556" s="73"/>
      <c r="E556" t="s">
        <v>152</v>
      </c>
      <c r="G556" s="37"/>
    </row>
    <row r="557" spans="2:7" x14ac:dyDescent="0.3">
      <c r="B557" s="76" t="str">
        <f t="shared" ref="B557:C564" si="52">E557</f>
        <v>Revenue</v>
      </c>
      <c r="C557" s="77">
        <f t="shared" si="52"/>
        <v>0</v>
      </c>
      <c r="D557" s="73"/>
      <c r="E557" t="s">
        <v>78</v>
      </c>
      <c r="F557">
        <v>0</v>
      </c>
      <c r="G557" s="37"/>
    </row>
    <row r="558" spans="2:7" x14ac:dyDescent="0.3">
      <c r="B558" s="76" t="str">
        <f t="shared" si="52"/>
        <v>Listings</v>
      </c>
      <c r="C558" s="77">
        <f t="shared" si="52"/>
        <v>6</v>
      </c>
      <c r="D558" s="73"/>
      <c r="E558" t="s">
        <v>98</v>
      </c>
      <c r="F558">
        <v>6</v>
      </c>
      <c r="G558" s="37"/>
    </row>
    <row r="559" spans="2:7" x14ac:dyDescent="0.3">
      <c r="B559" s="76" t="str">
        <f t="shared" si="52"/>
        <v>Successful</v>
      </c>
      <c r="C559" s="77">
        <f>F559</f>
        <v>0</v>
      </c>
      <c r="D559" s="73"/>
      <c r="E559" t="s">
        <v>99</v>
      </c>
      <c r="F559">
        <v>0</v>
      </c>
      <c r="G559" s="37"/>
    </row>
    <row r="560" spans="2:7" x14ac:dyDescent="0.3">
      <c r="B560" s="76" t="str">
        <f t="shared" si="52"/>
        <v>Items Sold</v>
      </c>
      <c r="C560" s="77">
        <f t="shared" si="52"/>
        <v>0</v>
      </c>
      <c r="D560" s="73"/>
      <c r="E560" t="s">
        <v>83</v>
      </c>
      <c r="F560">
        <v>0</v>
      </c>
      <c r="G560" s="37"/>
    </row>
    <row r="561" spans="2:7" x14ac:dyDescent="0.3">
      <c r="B561" s="76" t="str">
        <f t="shared" si="52"/>
        <v>Bids</v>
      </c>
      <c r="C561" s="77">
        <f t="shared" si="52"/>
        <v>0</v>
      </c>
      <c r="D561" s="73"/>
      <c r="E561" t="s">
        <v>128</v>
      </c>
      <c r="F561">
        <v>0</v>
      </c>
      <c r="G561" s="37"/>
    </row>
    <row r="562" spans="2:7" x14ac:dyDescent="0.3">
      <c r="B562" s="76" t="str">
        <f t="shared" si="52"/>
        <v>Items Offered</v>
      </c>
      <c r="C562" s="77">
        <f t="shared" si="52"/>
        <v>166</v>
      </c>
      <c r="D562" s="73"/>
      <c r="E562" t="s">
        <v>84</v>
      </c>
      <c r="F562">
        <v>166</v>
      </c>
      <c r="G562" s="37"/>
    </row>
    <row r="563" spans="2:7" x14ac:dyDescent="0.3">
      <c r="B563" s="76" t="str">
        <f t="shared" si="52"/>
        <v>Average End Price</v>
      </c>
      <c r="C563" s="77">
        <f t="shared" si="52"/>
        <v>0</v>
      </c>
      <c r="D563" s="73"/>
      <c r="E563" t="s">
        <v>88</v>
      </c>
      <c r="F563">
        <v>0</v>
      </c>
      <c r="G563" s="37"/>
    </row>
    <row r="564" spans="2:7" x14ac:dyDescent="0.3">
      <c r="B564" s="76" t="str">
        <f t="shared" si="52"/>
        <v>Sell-Through</v>
      </c>
      <c r="C564" s="77">
        <f t="shared" si="52"/>
        <v>0</v>
      </c>
      <c r="D564" s="73"/>
      <c r="E564" t="s">
        <v>100</v>
      </c>
      <c r="F564">
        <v>0</v>
      </c>
      <c r="G564" s="37"/>
    </row>
    <row r="565" spans="2:7" x14ac:dyDescent="0.3">
      <c r="B565" s="76"/>
      <c r="C565" s="84"/>
      <c r="D565" s="73"/>
      <c r="G565" s="37"/>
    </row>
    <row r="566" spans="2:7" x14ac:dyDescent="0.3">
      <c r="B566" s="83" t="s">
        <v>153</v>
      </c>
      <c r="C566" s="84"/>
      <c r="D566" s="73"/>
      <c r="E566" t="s">
        <v>153</v>
      </c>
      <c r="G566" s="37"/>
    </row>
    <row r="567" spans="2:7" x14ac:dyDescent="0.3">
      <c r="B567" s="76" t="str">
        <f t="shared" ref="B567:C574" si="53">E567</f>
        <v>Revenue</v>
      </c>
      <c r="C567" s="77">
        <f t="shared" si="53"/>
        <v>359.94</v>
      </c>
      <c r="D567" s="73"/>
      <c r="E567" t="s">
        <v>78</v>
      </c>
      <c r="F567">
        <v>359.94</v>
      </c>
      <c r="G567" s="37"/>
    </row>
    <row r="568" spans="2:7" x14ac:dyDescent="0.3">
      <c r="B568" s="76" t="str">
        <f t="shared" si="53"/>
        <v>Listings</v>
      </c>
      <c r="C568" s="77">
        <f t="shared" si="53"/>
        <v>1</v>
      </c>
      <c r="D568" s="73"/>
      <c r="E568" t="s">
        <v>98</v>
      </c>
      <c r="F568">
        <v>1</v>
      </c>
      <c r="G568" s="37"/>
    </row>
    <row r="569" spans="2:7" x14ac:dyDescent="0.3">
      <c r="B569" s="76" t="str">
        <f t="shared" si="53"/>
        <v>Successful</v>
      </c>
      <c r="C569" s="77">
        <f>F569</f>
        <v>1</v>
      </c>
      <c r="D569" s="73"/>
      <c r="E569" t="s">
        <v>99</v>
      </c>
      <c r="F569">
        <v>1</v>
      </c>
      <c r="G569" s="37"/>
    </row>
    <row r="570" spans="2:7" x14ac:dyDescent="0.3">
      <c r="B570" s="76" t="str">
        <f t="shared" si="53"/>
        <v>Items Sold</v>
      </c>
      <c r="C570" s="77">
        <f t="shared" si="53"/>
        <v>6</v>
      </c>
      <c r="D570" s="73"/>
      <c r="E570" t="s">
        <v>83</v>
      </c>
      <c r="F570">
        <v>6</v>
      </c>
      <c r="G570" s="37"/>
    </row>
    <row r="571" spans="2:7" x14ac:dyDescent="0.3">
      <c r="B571" s="76" t="str">
        <f t="shared" si="53"/>
        <v>Bids</v>
      </c>
      <c r="C571" s="77">
        <f t="shared" si="53"/>
        <v>6</v>
      </c>
      <c r="D571" s="73"/>
      <c r="E571" t="s">
        <v>128</v>
      </c>
      <c r="F571">
        <v>6</v>
      </c>
      <c r="G571" s="37"/>
    </row>
    <row r="572" spans="2:7" x14ac:dyDescent="0.3">
      <c r="B572" s="76" t="str">
        <f t="shared" si="53"/>
        <v>Items Offered</v>
      </c>
      <c r="C572" s="77">
        <f t="shared" si="53"/>
        <v>7</v>
      </c>
      <c r="D572" s="73"/>
      <c r="E572" t="s">
        <v>84</v>
      </c>
      <c r="F572">
        <v>7</v>
      </c>
      <c r="G572" s="37"/>
    </row>
    <row r="573" spans="2:7" x14ac:dyDescent="0.3">
      <c r="B573" s="76" t="str">
        <f t="shared" si="53"/>
        <v>Average End Price</v>
      </c>
      <c r="C573" s="77">
        <f t="shared" si="53"/>
        <v>59.99</v>
      </c>
      <c r="D573" s="73"/>
      <c r="E573" t="s">
        <v>88</v>
      </c>
      <c r="F573">
        <v>59.99</v>
      </c>
      <c r="G573" s="37"/>
    </row>
    <row r="574" spans="2:7" x14ac:dyDescent="0.3">
      <c r="B574" s="76" t="str">
        <f t="shared" si="53"/>
        <v>Sell-Through</v>
      </c>
      <c r="C574" s="77">
        <f t="shared" si="53"/>
        <v>100</v>
      </c>
      <c r="D574" s="73"/>
      <c r="E574" t="s">
        <v>100</v>
      </c>
      <c r="F574">
        <v>100</v>
      </c>
      <c r="G574" s="37"/>
    </row>
    <row r="575" spans="2:7" x14ac:dyDescent="0.3">
      <c r="B575" s="76"/>
      <c r="C575" s="84"/>
      <c r="D575" s="73"/>
      <c r="G575" s="37"/>
    </row>
    <row r="576" spans="2:7" x14ac:dyDescent="0.3">
      <c r="B576" s="83" t="s">
        <v>154</v>
      </c>
      <c r="C576" s="84"/>
      <c r="D576" s="73"/>
      <c r="E576" t="s">
        <v>154</v>
      </c>
      <c r="G576" s="37"/>
    </row>
    <row r="577" spans="2:7" x14ac:dyDescent="0.3">
      <c r="B577" s="76" t="str">
        <f t="shared" ref="B577:C584" si="54">E577</f>
        <v>Revenue</v>
      </c>
      <c r="C577" s="77">
        <f t="shared" si="54"/>
        <v>274.95</v>
      </c>
      <c r="D577" s="73"/>
      <c r="E577" t="s">
        <v>78</v>
      </c>
      <c r="F577">
        <v>274.95</v>
      </c>
      <c r="G577" s="37"/>
    </row>
    <row r="578" spans="2:7" x14ac:dyDescent="0.3">
      <c r="B578" s="76" t="str">
        <f t="shared" si="54"/>
        <v>Listings</v>
      </c>
      <c r="C578" s="77">
        <f t="shared" si="54"/>
        <v>2</v>
      </c>
      <c r="D578" s="73"/>
      <c r="E578" t="s">
        <v>98</v>
      </c>
      <c r="F578">
        <v>2</v>
      </c>
      <c r="G578" s="37"/>
    </row>
    <row r="579" spans="2:7" x14ac:dyDescent="0.3">
      <c r="B579" s="76" t="str">
        <f t="shared" si="54"/>
        <v>Successful</v>
      </c>
      <c r="C579" s="77">
        <f>F579</f>
        <v>1</v>
      </c>
      <c r="D579" s="73"/>
      <c r="E579" t="s">
        <v>99</v>
      </c>
      <c r="F579">
        <v>1</v>
      </c>
      <c r="G579" s="37"/>
    </row>
    <row r="580" spans="2:7" x14ac:dyDescent="0.3">
      <c r="B580" s="76" t="str">
        <f t="shared" si="54"/>
        <v>Items Sold</v>
      </c>
      <c r="C580" s="77">
        <f t="shared" si="54"/>
        <v>5</v>
      </c>
      <c r="D580" s="73"/>
      <c r="E580" t="s">
        <v>83</v>
      </c>
      <c r="F580">
        <v>5</v>
      </c>
      <c r="G580" s="37"/>
    </row>
    <row r="581" spans="2:7" x14ac:dyDescent="0.3">
      <c r="B581" s="76" t="str">
        <f t="shared" si="54"/>
        <v>Bids</v>
      </c>
      <c r="C581" s="77">
        <f t="shared" si="54"/>
        <v>5</v>
      </c>
      <c r="D581" s="73"/>
      <c r="E581" t="s">
        <v>128</v>
      </c>
      <c r="F581">
        <v>5</v>
      </c>
      <c r="G581" s="37"/>
    </row>
    <row r="582" spans="2:7" x14ac:dyDescent="0.3">
      <c r="B582" s="76" t="str">
        <f t="shared" si="54"/>
        <v>Items Offered</v>
      </c>
      <c r="C582" s="77">
        <f t="shared" si="54"/>
        <v>29</v>
      </c>
      <c r="D582" s="73"/>
      <c r="E582" t="s">
        <v>84</v>
      </c>
      <c r="F582">
        <v>29</v>
      </c>
      <c r="G582" s="37"/>
    </row>
    <row r="583" spans="2:7" x14ac:dyDescent="0.3">
      <c r="B583" s="76" t="str">
        <f t="shared" si="54"/>
        <v>Average End Price</v>
      </c>
      <c r="C583" s="77">
        <f t="shared" si="54"/>
        <v>54.989999999999988</v>
      </c>
      <c r="D583" s="73"/>
      <c r="E583" t="s">
        <v>88</v>
      </c>
      <c r="F583">
        <v>54.989999999999988</v>
      </c>
      <c r="G583" s="37"/>
    </row>
    <row r="584" spans="2:7" ht="15" thickBot="1" x14ac:dyDescent="0.35">
      <c r="B584" s="78" t="str">
        <f t="shared" si="54"/>
        <v>Sell-Through</v>
      </c>
      <c r="C584" s="79">
        <f t="shared" si="54"/>
        <v>50</v>
      </c>
      <c r="D584" s="73"/>
      <c r="E584" t="s">
        <v>100</v>
      </c>
      <c r="F584">
        <v>50</v>
      </c>
      <c r="G584" s="37"/>
    </row>
    <row r="585" spans="2:7" x14ac:dyDescent="0.3">
      <c r="C585" s="72"/>
      <c r="D585" s="73"/>
      <c r="G585" s="37"/>
    </row>
    <row r="586" spans="2:7" x14ac:dyDescent="0.3">
      <c r="C586" s="72"/>
      <c r="D586" s="73"/>
      <c r="G586" s="37"/>
    </row>
    <row r="587" spans="2:7" x14ac:dyDescent="0.3">
      <c r="C587" s="72"/>
      <c r="D587" s="37"/>
      <c r="G587" s="37"/>
    </row>
    <row r="588" spans="2:7" x14ac:dyDescent="0.3">
      <c r="C588" s="72"/>
      <c r="D588" s="37"/>
      <c r="G588" s="37"/>
    </row>
  </sheetData>
  <mergeCells count="2">
    <mergeCell ref="E1:F1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2"/>
  <sheetViews>
    <sheetView workbookViewId="0">
      <selection activeCell="B5" sqref="B5:E5"/>
    </sheetView>
  </sheetViews>
  <sheetFormatPr defaultRowHeight="14.4" x14ac:dyDescent="0.3"/>
  <cols>
    <col min="1" max="1" width="4.33203125" customWidth="1"/>
    <col min="2" max="2" width="56.33203125" customWidth="1"/>
    <col min="3" max="3" width="31" customWidth="1"/>
    <col min="4" max="8" width="17.88671875" customWidth="1"/>
  </cols>
  <sheetData>
    <row r="2" spans="2:8" x14ac:dyDescent="0.3">
      <c r="B2" s="130" t="s">
        <v>187</v>
      </c>
      <c r="C2" s="116"/>
      <c r="D2" s="116"/>
    </row>
    <row r="4" spans="2:8" x14ac:dyDescent="0.3">
      <c r="B4" s="115" t="s">
        <v>170</v>
      </c>
      <c r="C4" s="105"/>
    </row>
    <row r="5" spans="2:8" x14ac:dyDescent="0.3">
      <c r="B5" s="226" t="s">
        <v>188</v>
      </c>
      <c r="C5" s="226"/>
      <c r="D5" s="226"/>
      <c r="E5" s="226"/>
    </row>
    <row r="6" spans="2:8" x14ac:dyDescent="0.3">
      <c r="B6" s="115" t="s">
        <v>171</v>
      </c>
      <c r="C6" s="105"/>
    </row>
    <row r="7" spans="2:8" x14ac:dyDescent="0.3">
      <c r="B7" s="227" t="s">
        <v>189</v>
      </c>
      <c r="C7" s="228"/>
      <c r="D7" s="228"/>
      <c r="E7" s="228"/>
      <c r="F7" s="116"/>
      <c r="G7" s="116"/>
      <c r="H7" s="116"/>
    </row>
    <row r="8" spans="2:8" x14ac:dyDescent="0.3">
      <c r="B8" s="119"/>
      <c r="C8" s="113"/>
      <c r="D8" s="113"/>
      <c r="E8" s="113"/>
      <c r="F8" s="116"/>
      <c r="G8" s="116"/>
      <c r="H8" s="116"/>
    </row>
    <row r="9" spans="2:8" x14ac:dyDescent="0.3">
      <c r="C9" s="105"/>
    </row>
    <row r="10" spans="2:8" x14ac:dyDescent="0.3">
      <c r="B10" s="115" t="s">
        <v>172</v>
      </c>
      <c r="C10" s="105"/>
    </row>
    <row r="11" spans="2:8" x14ac:dyDescent="0.3">
      <c r="B11" s="117"/>
      <c r="C11" s="105"/>
    </row>
    <row r="12" spans="2:8" x14ac:dyDescent="0.3">
      <c r="C12" s="105"/>
    </row>
    <row r="13" spans="2:8" x14ac:dyDescent="0.3">
      <c r="C13" s="105"/>
    </row>
    <row r="14" spans="2:8" x14ac:dyDescent="0.3">
      <c r="B14" s="115" t="s">
        <v>173</v>
      </c>
    </row>
    <row r="15" spans="2:8" x14ac:dyDescent="0.3">
      <c r="B15" s="117" t="s">
        <v>183</v>
      </c>
    </row>
    <row r="16" spans="2:8" x14ac:dyDescent="0.3">
      <c r="B16" s="117" t="s">
        <v>194</v>
      </c>
    </row>
    <row r="17" spans="2:4" x14ac:dyDescent="0.3">
      <c r="B17" s="117" t="s">
        <v>195</v>
      </c>
    </row>
    <row r="19" spans="2:4" x14ac:dyDescent="0.3">
      <c r="B19" s="68"/>
      <c r="C19" s="106"/>
      <c r="D19" s="107"/>
    </row>
    <row r="20" spans="2:4" x14ac:dyDescent="0.3">
      <c r="B20" s="115" t="s">
        <v>184</v>
      </c>
      <c r="C20" s="106"/>
      <c r="D20" s="107"/>
    </row>
    <row r="21" spans="2:4" x14ac:dyDescent="0.3">
      <c r="B21" s="117"/>
      <c r="C21" s="106"/>
      <c r="D21" s="107"/>
    </row>
    <row r="22" spans="2:4" x14ac:dyDescent="0.3">
      <c r="B22" s="117"/>
      <c r="C22" s="106"/>
      <c r="D22" s="107"/>
    </row>
    <row r="23" spans="2:4" x14ac:dyDescent="0.3">
      <c r="B23" s="117"/>
      <c r="C23" s="106"/>
      <c r="D23" s="107"/>
    </row>
    <row r="24" spans="2:4" x14ac:dyDescent="0.3">
      <c r="B24" s="68"/>
      <c r="C24" s="106"/>
      <c r="D24" s="107"/>
    </row>
    <row r="25" spans="2:4" x14ac:dyDescent="0.3">
      <c r="B25" s="68"/>
      <c r="C25" s="106"/>
      <c r="D25" s="107"/>
    </row>
    <row r="26" spans="2:4" x14ac:dyDescent="0.3">
      <c r="B26" s="118" t="s">
        <v>185</v>
      </c>
      <c r="C26" s="106"/>
      <c r="D26" s="107"/>
    </row>
    <row r="27" spans="2:4" x14ac:dyDescent="0.3">
      <c r="B27" s="121" t="s">
        <v>190</v>
      </c>
      <c r="C27" s="122"/>
      <c r="D27" s="123"/>
    </row>
    <row r="28" spans="2:4" x14ac:dyDescent="0.3">
      <c r="B28" s="124" t="s">
        <v>191</v>
      </c>
      <c r="C28" s="122"/>
      <c r="D28" s="123"/>
    </row>
    <row r="29" spans="2:4" x14ac:dyDescent="0.3">
      <c r="B29" s="124" t="s">
        <v>192</v>
      </c>
      <c r="C29" s="122"/>
      <c r="D29" s="123"/>
    </row>
    <row r="30" spans="2:4" x14ac:dyDescent="0.3">
      <c r="B30" s="124" t="s">
        <v>193</v>
      </c>
      <c r="C30" s="122"/>
      <c r="D30" s="123"/>
    </row>
    <row r="31" spans="2:4" x14ac:dyDescent="0.3">
      <c r="B31" s="124"/>
      <c r="C31" s="122"/>
      <c r="D31" s="123"/>
    </row>
    <row r="32" spans="2:4" x14ac:dyDescent="0.3">
      <c r="B32" s="124"/>
      <c r="C32" s="122"/>
      <c r="D32" s="123"/>
    </row>
    <row r="33" spans="2:4" x14ac:dyDescent="0.3">
      <c r="B33" s="124"/>
      <c r="C33" s="122"/>
      <c r="D33" s="123"/>
    </row>
    <row r="34" spans="2:4" x14ac:dyDescent="0.3">
      <c r="B34" s="68"/>
      <c r="C34" s="108"/>
      <c r="D34" s="107"/>
    </row>
    <row r="35" spans="2:4" x14ac:dyDescent="0.3">
      <c r="B35" s="115" t="s">
        <v>174</v>
      </c>
    </row>
    <row r="36" spans="2:4" x14ac:dyDescent="0.3">
      <c r="B36" s="117"/>
    </row>
    <row r="37" spans="2:4" x14ac:dyDescent="0.3">
      <c r="B37" s="117"/>
    </row>
    <row r="40" spans="2:4" x14ac:dyDescent="0.3">
      <c r="B40" s="115" t="s">
        <v>175</v>
      </c>
    </row>
    <row r="41" spans="2:4" x14ac:dyDescent="0.3">
      <c r="B41" s="125"/>
    </row>
    <row r="42" spans="2:4" x14ac:dyDescent="0.3">
      <c r="B42" s="117"/>
    </row>
    <row r="43" spans="2:4" x14ac:dyDescent="0.3">
      <c r="B43" s="117"/>
    </row>
    <row r="46" spans="2:4" x14ac:dyDescent="0.3">
      <c r="B46" s="115" t="s">
        <v>176</v>
      </c>
    </row>
    <row r="47" spans="2:4" x14ac:dyDescent="0.3">
      <c r="B47" s="117"/>
    </row>
    <row r="50" spans="2:5" x14ac:dyDescent="0.3">
      <c r="B50" s="115" t="s">
        <v>177</v>
      </c>
    </row>
    <row r="51" spans="2:5" x14ac:dyDescent="0.3">
      <c r="B51" s="117"/>
    </row>
    <row r="54" spans="2:5" x14ac:dyDescent="0.3">
      <c r="B54" s="115" t="s">
        <v>74</v>
      </c>
    </row>
    <row r="55" spans="2:5" ht="15" thickBot="1" x14ac:dyDescent="0.35">
      <c r="B55" s="88" t="s">
        <v>74</v>
      </c>
      <c r="C55" s="88" t="s">
        <v>178</v>
      </c>
      <c r="D55" s="88" t="s">
        <v>179</v>
      </c>
      <c r="E55" s="88" t="s">
        <v>180</v>
      </c>
    </row>
    <row r="56" spans="2:5" ht="15" thickBot="1" x14ac:dyDescent="0.35">
      <c r="B56" s="114"/>
      <c r="C56" s="109"/>
      <c r="D56" s="110"/>
      <c r="E56" s="111"/>
    </row>
    <row r="57" spans="2:5" ht="15" thickBot="1" x14ac:dyDescent="0.35">
      <c r="B57" s="114"/>
      <c r="C57" s="109"/>
      <c r="D57" s="110"/>
      <c r="E57" s="111"/>
    </row>
    <row r="58" spans="2:5" ht="15" thickBot="1" x14ac:dyDescent="0.35">
      <c r="B58" s="114"/>
      <c r="C58" s="109"/>
      <c r="D58" s="110"/>
      <c r="E58" s="111"/>
    </row>
    <row r="59" spans="2:5" ht="15" thickBot="1" x14ac:dyDescent="0.35">
      <c r="B59" s="114"/>
      <c r="C59" s="109"/>
      <c r="D59" s="110"/>
      <c r="E59" s="111"/>
    </row>
    <row r="60" spans="2:5" ht="15" thickBot="1" x14ac:dyDescent="0.35">
      <c r="B60" s="114"/>
      <c r="C60" s="109"/>
      <c r="D60" s="110"/>
      <c r="E60" s="111"/>
    </row>
    <row r="61" spans="2:5" ht="15" thickBot="1" x14ac:dyDescent="0.35">
      <c r="B61" s="114"/>
      <c r="C61" s="109"/>
      <c r="D61" s="110"/>
      <c r="E61" s="111"/>
    </row>
    <row r="62" spans="2:5" ht="15" thickBot="1" x14ac:dyDescent="0.35">
      <c r="B62" s="114"/>
      <c r="C62" s="109"/>
      <c r="D62" s="110"/>
      <c r="E62" s="111"/>
    </row>
    <row r="63" spans="2:5" ht="15" thickBot="1" x14ac:dyDescent="0.35">
      <c r="B63" s="114"/>
      <c r="C63" s="109"/>
      <c r="D63" s="110"/>
      <c r="E63" s="111"/>
    </row>
    <row r="64" spans="2:5" ht="15" thickBot="1" x14ac:dyDescent="0.35">
      <c r="B64" s="114"/>
      <c r="C64" s="109"/>
      <c r="D64" s="110"/>
      <c r="E64" s="111"/>
    </row>
    <row r="66" spans="2:3" x14ac:dyDescent="0.3">
      <c r="B66" s="112"/>
    </row>
    <row r="67" spans="2:3" x14ac:dyDescent="0.3">
      <c r="B67" s="112"/>
    </row>
    <row r="68" spans="2:3" x14ac:dyDescent="0.3">
      <c r="B68" s="120" t="s">
        <v>181</v>
      </c>
      <c r="C68" s="126" t="s">
        <v>182</v>
      </c>
    </row>
    <row r="69" spans="2:3" s="127" customFormat="1" ht="17.399999999999999" customHeight="1" x14ac:dyDescent="0.3">
      <c r="B69" s="128"/>
      <c r="C69" s="129">
        <f>54-LEN(B69)</f>
        <v>54</v>
      </c>
    </row>
    <row r="70" spans="2:3" s="127" customFormat="1" ht="17.399999999999999" customHeight="1" x14ac:dyDescent="0.3">
      <c r="B70" s="128"/>
      <c r="C70" s="129">
        <f>54-LEN(B70)</f>
        <v>54</v>
      </c>
    </row>
    <row r="71" spans="2:3" s="127" customFormat="1" ht="17.399999999999999" customHeight="1" x14ac:dyDescent="0.3">
      <c r="B71" s="128"/>
      <c r="C71" s="129">
        <f>54-LEN(B71)</f>
        <v>54</v>
      </c>
    </row>
    <row r="72" spans="2:3" s="127" customFormat="1" ht="17.399999999999999" customHeight="1" x14ac:dyDescent="0.3">
      <c r="B72" s="128"/>
      <c r="C72" s="129">
        <f>54-LEN(B72)</f>
        <v>54</v>
      </c>
    </row>
  </sheetData>
  <mergeCells count="2">
    <mergeCell ref="B5:E5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Fillup Sheet</vt:lpstr>
      <vt:lpstr>US Fee</vt:lpstr>
      <vt:lpstr>UK Fee</vt:lpstr>
      <vt:lpstr>FR Fee</vt:lpstr>
      <vt:lpstr>TeraPeak Results</vt:lpstr>
      <vt:lpstr>Worksheet</vt:lpstr>
      <vt:lpstr>Hammer Tap Results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</cp:lastModifiedBy>
  <cp:lastPrinted>2010-12-18T14:43:37Z</cp:lastPrinted>
  <dcterms:created xsi:type="dcterms:W3CDTF">2010-12-16T08:05:07Z</dcterms:created>
  <dcterms:modified xsi:type="dcterms:W3CDTF">2011-01-12T15:16:28Z</dcterms:modified>
</cp:coreProperties>
</file>